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6"/>
  <workbookPr defaultThemeVersion="124226"/>
  <mc:AlternateContent xmlns:mc="http://schemas.openxmlformats.org/markup-compatibility/2006">
    <mc:Choice Requires="x15">
      <x15ac:absPath xmlns:x15ac="http://schemas.microsoft.com/office/spreadsheetml/2010/11/ac" url="C:\Users\client\RMNAT.org Dropbox\10000_Formations\10500_Boîte à outils RMN\2. Outils à réviser et modifier(réédition et mise en page)\ACQUISITION général\"/>
    </mc:Choice>
  </mc:AlternateContent>
  <xr:revisionPtr revIDLastSave="0" documentId="13_ncr:1_{4720CD61-FC05-4FB2-ADC2-D23FE1F9652E}" xr6:coauthVersionLast="36" xr6:coauthVersionMax="45" xr10:uidLastSave="{00000000-0000-0000-0000-000000000000}"/>
  <bookViews>
    <workbookView xWindow="0" yWindow="0" windowWidth="20490" windowHeight="7545" xr2:uid="{00000000-000D-0000-FFFF-FFFF00000000}"/>
  </bookViews>
  <sheets>
    <sheet name="Modèle" sheetId="2" r:id="rId1"/>
    <sheet name="Exemple" sheetId="5" r:id="rId2"/>
  </sheets>
  <definedNames>
    <definedName name="_xlnm.Print_Area" localSheetId="1">Exemple!$A$1:$D$61</definedName>
    <definedName name="_xlnm.Print_Area" localSheetId="0">Modèle!$A$1:$D$62</definedName>
  </definedNames>
  <calcPr calcId="191029"/>
</workbook>
</file>

<file path=xl/calcChain.xml><?xml version="1.0" encoding="utf-8"?>
<calcChain xmlns="http://schemas.openxmlformats.org/spreadsheetml/2006/main">
  <c r="D57" i="2" l="1"/>
  <c r="D53" i="5"/>
  <c r="D56" i="5" s="1"/>
  <c r="D34" i="5"/>
  <c r="D45" i="5"/>
  <c r="D26" i="5"/>
  <c r="D29" i="5" s="1"/>
  <c r="D21" i="5"/>
  <c r="D24" i="5" s="1"/>
  <c r="D17" i="5"/>
  <c r="D19" i="5" s="1"/>
  <c r="D46" i="2"/>
  <c r="D54" i="2"/>
  <c r="D35" i="2"/>
  <c r="C48" i="2" s="1"/>
  <c r="D22" i="2"/>
  <c r="D25" i="2" s="1"/>
  <c r="D27" i="2"/>
  <c r="D30" i="2" s="1"/>
  <c r="D31" i="5" l="1"/>
  <c r="B47" i="5" s="1"/>
  <c r="D47" i="5"/>
  <c r="C70" i="5" s="1"/>
  <c r="F70" i="5" s="1"/>
  <c r="G70" i="5" s="1"/>
  <c r="C71" i="5" s="1"/>
  <c r="D18" i="2"/>
  <c r="D20" i="2" s="1"/>
  <c r="D32" i="2" s="1"/>
  <c r="D59" i="5" l="1"/>
  <c r="D70" i="5"/>
  <c r="E70" i="5"/>
  <c r="F71" i="5"/>
  <c r="G71" i="5" s="1"/>
  <c r="C72" i="5" s="1"/>
  <c r="E71" i="5"/>
  <c r="D71" i="5"/>
  <c r="B48" i="2"/>
  <c r="D48" i="2" s="1"/>
  <c r="C71" i="2" s="1"/>
  <c r="D60" i="2"/>
  <c r="F71" i="2" l="1"/>
  <c r="E71" i="2"/>
  <c r="D71" i="2"/>
  <c r="E72" i="5"/>
  <c r="D72" i="5"/>
  <c r="F72" i="5"/>
  <c r="G72" i="5" s="1"/>
  <c r="C73" i="5" s="1"/>
  <c r="G71" i="2" l="1"/>
  <c r="C72" i="2" s="1"/>
  <c r="D73" i="5"/>
  <c r="E73" i="5"/>
  <c r="F73" i="5"/>
  <c r="G73" i="5" s="1"/>
  <c r="C74" i="5" s="1"/>
  <c r="D72" i="2" l="1"/>
  <c r="F72" i="2"/>
  <c r="G72" i="2" s="1"/>
  <c r="C73" i="2" s="1"/>
  <c r="E72" i="2"/>
  <c r="D74" i="5"/>
  <c r="F74" i="5"/>
  <c r="G74" i="5" s="1"/>
  <c r="C75" i="5" s="1"/>
  <c r="E74" i="5"/>
  <c r="D73" i="2" l="1"/>
  <c r="F73" i="2"/>
  <c r="G73" i="2" s="1"/>
  <c r="C74" i="2" s="1"/>
  <c r="E73" i="2"/>
  <c r="F75" i="5"/>
  <c r="G75" i="5" s="1"/>
  <c r="C76" i="5" s="1"/>
  <c r="E75" i="5"/>
  <c r="D75" i="5"/>
  <c r="F74" i="2" l="1"/>
  <c r="G74" i="2" s="1"/>
  <c r="C75" i="2" s="1"/>
  <c r="D74" i="2"/>
  <c r="E74" i="2"/>
  <c r="E76" i="5"/>
  <c r="F76" i="5"/>
  <c r="G76" i="5" s="1"/>
  <c r="C77" i="5" s="1"/>
  <c r="D76" i="5"/>
  <c r="F75" i="2" l="1"/>
  <c r="G75" i="2" s="1"/>
  <c r="C76" i="2" s="1"/>
  <c r="D75" i="2"/>
  <c r="E75" i="2"/>
  <c r="D77" i="5"/>
  <c r="F77" i="5"/>
  <c r="G77" i="5" s="1"/>
  <c r="C78" i="5" s="1"/>
  <c r="E77" i="5"/>
  <c r="E76" i="2" l="1"/>
  <c r="F76" i="2"/>
  <c r="G76" i="2"/>
  <c r="C77" i="2" s="1"/>
  <c r="D76" i="2"/>
  <c r="F78" i="5"/>
  <c r="G78" i="5" s="1"/>
  <c r="C79" i="5" s="1"/>
  <c r="D78" i="5"/>
  <c r="E78" i="5"/>
  <c r="D77" i="2" l="1"/>
  <c r="E77" i="2"/>
  <c r="F77" i="2"/>
  <c r="G77" i="2" s="1"/>
  <c r="C78" i="2" s="1"/>
  <c r="F79" i="5"/>
  <c r="G79" i="5" s="1"/>
  <c r="C80" i="5" s="1"/>
  <c r="E79" i="5"/>
  <c r="D79" i="5"/>
  <c r="D78" i="2" l="1"/>
  <c r="E78" i="2"/>
  <c r="F78" i="2"/>
  <c r="G78" i="2" s="1"/>
  <c r="C79" i="2" s="1"/>
  <c r="E80" i="5"/>
  <c r="F80" i="5"/>
  <c r="G80" i="5" s="1"/>
  <c r="C81" i="5" s="1"/>
  <c r="D80" i="5"/>
  <c r="E79" i="2" l="1"/>
  <c r="F79" i="2"/>
  <c r="D79" i="2"/>
  <c r="G79" i="2"/>
  <c r="C80" i="2" s="1"/>
  <c r="D81" i="5"/>
  <c r="F81" i="5"/>
  <c r="G81" i="5" s="1"/>
  <c r="C82" i="5" s="1"/>
  <c r="E81" i="5"/>
  <c r="F80" i="2" l="1"/>
  <c r="G80" i="2" s="1"/>
  <c r="C81" i="2" s="1"/>
  <c r="D80" i="2"/>
  <c r="E80" i="2"/>
  <c r="D82" i="5"/>
  <c r="F82" i="5"/>
  <c r="G82" i="5" s="1"/>
  <c r="C83" i="5" s="1"/>
  <c r="E82" i="5"/>
  <c r="F81" i="2" l="1"/>
  <c r="G81" i="2"/>
  <c r="C82" i="2" s="1"/>
  <c r="E81" i="2"/>
  <c r="D81" i="2"/>
  <c r="F83" i="5"/>
  <c r="G83" i="5" s="1"/>
  <c r="C84" i="5" s="1"/>
  <c r="E83" i="5"/>
  <c r="D83" i="5"/>
  <c r="D82" i="2" l="1"/>
  <c r="E82" i="2"/>
  <c r="F82" i="2"/>
  <c r="G82" i="2" s="1"/>
  <c r="C83" i="2" s="1"/>
  <c r="E84" i="5"/>
  <c r="F84" i="5"/>
  <c r="G84" i="5" s="1"/>
  <c r="C85" i="5" s="1"/>
  <c r="D84" i="5"/>
  <c r="E83" i="2" l="1"/>
  <c r="F83" i="2"/>
  <c r="G83" i="2" s="1"/>
  <c r="C84" i="2" s="1"/>
  <c r="D83" i="2"/>
  <c r="D85" i="5"/>
  <c r="F85" i="5"/>
  <c r="G85" i="5" s="1"/>
  <c r="C86" i="5" s="1"/>
  <c r="E85" i="5"/>
  <c r="D84" i="2" l="1"/>
  <c r="E84" i="2"/>
  <c r="F84" i="2"/>
  <c r="G84" i="2" s="1"/>
  <c r="C85" i="2" s="1"/>
  <c r="D86" i="5"/>
  <c r="F86" i="5"/>
  <c r="G86" i="5" s="1"/>
  <c r="C87" i="5" s="1"/>
  <c r="E86" i="5"/>
  <c r="E85" i="2" l="1"/>
  <c r="F85" i="2"/>
  <c r="G85" i="2" s="1"/>
  <c r="C86" i="2" s="1"/>
  <c r="D85" i="2"/>
  <c r="F87" i="5"/>
  <c r="G87" i="5" s="1"/>
  <c r="C88" i="5" s="1"/>
  <c r="E87" i="5"/>
  <c r="D87" i="5"/>
  <c r="E86" i="2" l="1"/>
  <c r="D86" i="2"/>
  <c r="F86" i="2"/>
  <c r="G86" i="2" s="1"/>
  <c r="C87" i="2" s="1"/>
  <c r="E88" i="5"/>
  <c r="D88" i="5"/>
  <c r="F88" i="5"/>
  <c r="G88" i="5" s="1"/>
  <c r="C89" i="5" s="1"/>
  <c r="E87" i="2" l="1"/>
  <c r="F87" i="2"/>
  <c r="G87" i="2" s="1"/>
  <c r="C88" i="2" s="1"/>
  <c r="D87" i="2"/>
  <c r="D89" i="5"/>
  <c r="E89" i="5"/>
  <c r="F89" i="5"/>
  <c r="G89" i="5" s="1"/>
  <c r="C90" i="5" s="1"/>
  <c r="E88" i="2" l="1"/>
  <c r="F88" i="2"/>
  <c r="G88" i="2" s="1"/>
  <c r="C89" i="2" s="1"/>
  <c r="D88" i="2"/>
  <c r="F90" i="5"/>
  <c r="G90" i="5" s="1"/>
  <c r="E90" i="5"/>
  <c r="D90" i="5"/>
  <c r="E89" i="2" l="1"/>
  <c r="F89" i="2"/>
  <c r="G89" i="2" s="1"/>
  <c r="C90" i="2" s="1"/>
  <c r="D89" i="2"/>
  <c r="E90" i="2" l="1"/>
  <c r="F90" i="2"/>
  <c r="G90" i="2" s="1"/>
  <c r="C91" i="2" s="1"/>
  <c r="D90" i="2"/>
  <c r="E91" i="2" l="1"/>
  <c r="D91" i="2"/>
  <c r="F91" i="2"/>
  <c r="G91" i="2" s="1"/>
</calcChain>
</file>

<file path=xl/sharedStrings.xml><?xml version="1.0" encoding="utf-8"?>
<sst xmlns="http://schemas.openxmlformats.org/spreadsheetml/2006/main" count="132" uniqueCount="58">
  <si>
    <t>Coûts annuels liés à l’intendance</t>
  </si>
  <si>
    <t>Activités annuelles d’intendance</t>
  </si>
  <si>
    <t>Frais généraux/coûts administratifs (téléphone, impression, frais de poste, administration)</t>
  </si>
  <si>
    <t>Coûts des services professionnels</t>
  </si>
  <si>
    <t>Signalisation et autre infrastructure (c.-à-d. remplacement des panneaux, clôtures, etc.)</t>
  </si>
  <si>
    <t>Dispositions spéciales en matière de surveillance</t>
  </si>
  <si>
    <t>Autre ___________________________________________________________________</t>
  </si>
  <si>
    <t>Tarif horaire</t>
  </si>
  <si>
    <t>Nombre d’heures</t>
  </si>
  <si>
    <t>Sous-total</t>
  </si>
  <si>
    <r>
      <rPr>
        <b/>
        <i/>
        <sz val="11"/>
        <color rgb="FFFF0000"/>
        <rFont val="Times New Roman"/>
        <family val="1"/>
      </rPr>
      <t>REMARQUE :</t>
    </r>
    <r>
      <rPr>
        <i/>
        <sz val="11"/>
        <color theme="1"/>
        <rFont val="Times New Roman"/>
        <family val="1"/>
      </rPr>
      <t xml:space="preserve"> </t>
    </r>
    <r>
      <rPr>
        <i/>
        <sz val="11"/>
        <color theme="1"/>
        <rFont val="Times New Roman"/>
        <family val="1"/>
      </rPr>
      <t>La norme 12.C.2 (p. 24) des Normes et pratiques des organismes de conservation du Canada (2019) exige l’inspection annuelle des propriétés; par conséquent, tous les coûts associés aux activités annuelles doivent être indiqués ci-dessus.</t>
    </r>
  </si>
  <si>
    <t>Coûts annuels</t>
  </si>
  <si>
    <t>Taux de rendement (%)</t>
  </si>
  <si>
    <t>Total des fonds de dotation requis</t>
  </si>
  <si>
    <t>Autres coûts ponctuels</t>
  </si>
  <si>
    <t>Contribution à la défense juridique (le cas échéant)</t>
  </si>
  <si>
    <t>Coûts de restauration (le cas échéant)</t>
  </si>
  <si>
    <t>Autre : ___________________________________________________________________</t>
  </si>
  <si>
    <t>Total</t>
  </si>
  <si>
    <t>Notes sur l’estimation du fonds de dotation</t>
  </si>
  <si>
    <t>Coûts du personnel (planification, surveillance, réunion avec les propriétaires, les voisins, les intervenants, l'examen, la mise en œuvre et la mise à jour du plan d'intendance, les activités d'intendance, la coordination des intendants bénévoles, l'application des restrictions, l'examen et l'approbation de toute disposition ou avis de servitude par le propriétaire, les rapports et le suivi sur la surveillance et les travaux d'intendance...)</t>
  </si>
  <si>
    <t>Matériel (cartes, photos)</t>
  </si>
  <si>
    <t>Déplacements (remoursement des frais, essence, location, etc.)</t>
  </si>
  <si>
    <t>Exercice des droits réservés, mises à jour du plan de gestion, etc. (Coûts du personnel : planification, examen du site, etc.) (*À quelle fréquence les droits réservés, etc. seront exercés au cours d’une période de 20 ans et ajuster en conséquence)</t>
  </si>
  <si>
    <t xml:space="preserve">Taux d’inflation moyen
</t>
  </si>
  <si>
    <t>Coûts total des dépenses:</t>
  </si>
  <si>
    <t>Fonds d'intendance requis pour couvrir les coûts annuels</t>
  </si>
  <si>
    <t>Coûts autres (déplacements) :__________________________________________________________)</t>
  </si>
  <si>
    <t>X pourcentage de probabilité de l'exercice des droits dans les 20 ans à venir: ajuster en conséquence</t>
  </si>
  <si>
    <t>Frais d'hypothèque</t>
  </si>
  <si>
    <t>Taux de rendement moyen des obligations du Trésor sur 30 ans</t>
  </si>
  <si>
    <t xml:space="preserve">Taux de rendement
</t>
  </si>
  <si>
    <t>Hypothèque relative à l'intendance  (taux d'inflation actuel au Canada est de 2 %).</t>
  </si>
  <si>
    <r>
      <t>Fonds d'intendance</t>
    </r>
    <r>
      <rPr>
        <sz val="11"/>
        <color theme="1"/>
        <rFont val="Times New Roman"/>
        <family val="1"/>
      </rPr>
      <t xml:space="preserve"> (Fonds de dotation requis pour générer les fonds nécessaires à la surveillance et à l'intendance annuelles, c.-à-d. le montant nécessaire pour générer des revenus annuels suffisants pour couvrir les coûts annuels en supposant un rendement de </t>
    </r>
    <r>
      <rPr>
        <sz val="11"/>
        <color rgb="FFFF0000"/>
        <rFont val="Times New Roman"/>
        <family val="1"/>
      </rPr>
      <t>x %</t>
    </r>
    <r>
      <rPr>
        <sz val="11"/>
        <color theme="1"/>
        <rFont val="Times New Roman"/>
        <family val="1"/>
      </rPr>
      <t xml:space="preserve"> après inflation.</t>
    </r>
  </si>
  <si>
    <t>Coûts autres (déplacements, représentation légale) :__________________________________________________________)</t>
  </si>
  <si>
    <t>Salaires</t>
  </si>
  <si>
    <t>Autre :__________________________________________________________</t>
  </si>
  <si>
    <t>Coûts autres (ex. déplacements) :__________________________________________________________)</t>
  </si>
  <si>
    <t>X pourcentage de probabilité de négociations dans les 20 ans à venir</t>
  </si>
  <si>
    <t>X pourcentage de probabilité de défendre un cas dans les 20 ans à venir</t>
  </si>
  <si>
    <t>X pourcentage de probabilité de restauration dans les 20 ans à venir</t>
  </si>
  <si>
    <t>X pourcentage de probabilité de autres dans les 20 ans à venir</t>
  </si>
  <si>
    <r>
      <t>Fonds de défense requis pour couvrir les coûts annuels</t>
    </r>
    <r>
      <rPr>
        <b/>
        <sz val="11"/>
        <color rgb="FFFF0000"/>
        <rFont val="Times New Roman"/>
        <family val="1"/>
      </rPr>
      <t xml:space="preserve"> *Si non placés dans un fonds de défense, il devrait être ajouté au fonds d'intendance</t>
    </r>
  </si>
  <si>
    <t xml:space="preserve">*Si aucun fonds de défense, le fonds d'intendance nécessaire pour accepter, surveiller et défendre le site protégé est de </t>
  </si>
  <si>
    <r>
      <t xml:space="preserve">Outil de calcul du fonds d'intendance </t>
    </r>
    <r>
      <rPr>
        <b/>
        <sz val="9"/>
        <color rgb="FFFF0000"/>
        <rFont val="Times New Roman"/>
        <family val="1"/>
      </rPr>
      <t xml:space="preserve"> (inspiré de PCPN-FPOC)</t>
    </r>
  </si>
  <si>
    <t xml:space="preserve">Année </t>
  </si>
  <si>
    <t>Montant de départ</t>
  </si>
  <si>
    <t>Montant de fin</t>
  </si>
  <si>
    <t>Total d'intérêts cumulés</t>
  </si>
  <si>
    <t>Retour sur l'investissement</t>
  </si>
  <si>
    <t>En utilisant les chiffres ci-dessous, supposons qu’un investissement sûr produira en moyenne 6,5% en intérêt chaque année.  Dans cet exemple, un intérêt de 2,0 % est nécessaire pour financer votre programme de surveillance. Les 4,5 % restants (6,5 moins 2,0) devraient être réinvestis dans vos placements afin de compenser les effets historiques de l’inflation.  Voir le calcul ci-joint pour l’illustration.</t>
  </si>
  <si>
    <t>Autre : nettoyage ponceaux</t>
  </si>
  <si>
    <t xml:space="preserve">Exercice de cessation des non-conformités: (Coûts du personnel : planification, visites, examen du site, etc.) </t>
  </si>
  <si>
    <t xml:space="preserve">Exercice decessation des non-conformité: (Coûts du personnel : planification, visites, examen du site, etc.) </t>
  </si>
  <si>
    <t>Assurances</t>
  </si>
  <si>
    <t>Taxes foncières annuelles</t>
  </si>
  <si>
    <r>
      <rPr>
        <b/>
        <i/>
        <sz val="11"/>
        <color theme="1"/>
        <rFont val="Times New Roman"/>
        <family val="1"/>
      </rPr>
      <t xml:space="preserve">Instructions :  </t>
    </r>
    <r>
      <rPr>
        <i/>
        <sz val="11"/>
        <color theme="1"/>
        <rFont val="Times New Roman"/>
        <family val="1"/>
      </rPr>
      <t xml:space="preserve">
1.  Inscrivez vos coûts annuels prévus dans les champs en jaune. Pour les coûts qui ne sont pas annuels, annualisez le coût sur le nombre d’années en question (c.-à-d. si vous dépensez 1 000 $ tous les 10 ans pour remplacer les enseignes, allouez 1 000 $/10 par année ou 100 $ dans votre budget annuel).  
2.  Ajoutez tous les coûts ponctuels supplémentaires que vous incluez dans le calcul de votre dotation. 
Si votre organisme de conservation a recours à différentes méthodes pour calculer le financement de dotation requis pour une propriété, utilisez les champs « autres » ou utilisez la section des notes ci-dessous (orange) pour expliquer l’approche et le montant de votre fonds d"intendance de l’organisme de conservation.
3. Notez que vous devrez ajuster les types de dépenses selon l'intendance d'accords de conservation versus des biens qui appartiennent à l'organisme (ex.</t>
    </r>
    <r>
      <rPr>
        <i/>
        <sz val="11"/>
        <color theme="3" tint="0.59999389629810485"/>
        <rFont val="Times New Roman"/>
        <family val="1"/>
      </rPr>
      <t xml:space="preserve"> en bleu</t>
    </r>
    <r>
      <rPr>
        <i/>
        <sz val="11"/>
        <color theme="1"/>
        <rFont val="Times New Roman"/>
        <family val="1"/>
      </rPr>
      <t xml:space="preserve">) </t>
    </r>
  </si>
  <si>
    <r>
      <rPr>
        <b/>
        <i/>
        <sz val="11"/>
        <color rgb="FFFF0000"/>
        <rFont val="Times New Roman"/>
        <family val="1"/>
      </rPr>
      <t>REMARQUE :</t>
    </r>
    <r>
      <rPr>
        <i/>
        <sz val="11"/>
        <color theme="1"/>
        <rFont val="Times New Roman"/>
        <family val="1"/>
      </rPr>
      <t xml:space="preserve"> La norme 12.C.2  des Normes et pratiques des organismes de conservation du Canada (2019) recommande l’inspection annuelle des propriétés; par conséquent, tous les coûts associés aux activités annuelles doivent être indiqués ci-dessus.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</si>
</sst>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 #,##0.00_)\ _$_ ;_ * \(#,##0.00\)\ _$_ ;_ * &quot;-&quot;??_)\ _$_ ;_ @_ "/>
    <numFmt numFmtId="164" formatCode="_-&quot;$&quot;* #,##0.00_-;\-&quot;$&quot;* #,##0.00_-;_-&quot;$&quot;* &quot;-&quot;??_-;_-@_-"/>
    <numFmt numFmtId="165" formatCode="_-&quot;$&quot;* #,##0_-;\-&quot;$&quot;* #,##0_-;_-&quot;$&quot;* &quot;-&quot;??_-;_-@_-"/>
    <numFmt numFmtId="166" formatCode="&quot;$&quot;#,##0.00"/>
    <numFmt numFmtId="167" formatCode="&quot;$&quot;#,##0.000"/>
  </numFmts>
  <fonts count="20" x14ac:knownFonts="1">
    <font>
      <sz val="11"/>
      <color theme="1"/>
      <name val="Calibri"/>
      <family val="2"/>
      <scheme val="minor"/>
    </font>
    <font>
      <sz val="11"/>
      <color theme="1"/>
      <name val="Calibri"/>
      <family val="2"/>
      <scheme val="minor"/>
    </font>
    <font>
      <sz val="11"/>
      <color rgb="FFFF0000"/>
      <name val="Calibri"/>
      <family val="2"/>
      <scheme val="minor"/>
    </font>
    <font>
      <sz val="10"/>
      <color theme="1"/>
      <name val="Times New Roman"/>
      <family val="1"/>
    </font>
    <font>
      <b/>
      <sz val="10"/>
      <color theme="1"/>
      <name val="Times New Roman"/>
      <family val="1"/>
    </font>
    <font>
      <b/>
      <sz val="11"/>
      <color theme="1"/>
      <name val="Times New Roman"/>
      <family val="1"/>
    </font>
    <font>
      <sz val="11"/>
      <color theme="1"/>
      <name val="Times New Roman"/>
      <family val="1"/>
    </font>
    <font>
      <b/>
      <i/>
      <sz val="11"/>
      <color theme="1"/>
      <name val="Times New Roman"/>
      <family val="1"/>
    </font>
    <font>
      <b/>
      <sz val="16"/>
      <color rgb="FFFF0000"/>
      <name val="Times New Roman"/>
      <family val="1"/>
    </font>
    <font>
      <i/>
      <sz val="11"/>
      <color theme="1"/>
      <name val="Times New Roman"/>
      <family val="1"/>
    </font>
    <font>
      <b/>
      <i/>
      <sz val="11"/>
      <color theme="1"/>
      <name val="Calibri"/>
      <family val="2"/>
      <scheme val="minor"/>
    </font>
    <font>
      <sz val="11"/>
      <color rgb="FFFF0000"/>
      <name val="Times New Roman"/>
      <family val="1"/>
    </font>
    <font>
      <b/>
      <i/>
      <sz val="11"/>
      <color rgb="FFFF0000"/>
      <name val="Calibri"/>
      <family val="2"/>
      <scheme val="minor"/>
    </font>
    <font>
      <b/>
      <i/>
      <sz val="11"/>
      <color rgb="FFFF0000"/>
      <name val="Times New Roman"/>
      <family val="1"/>
    </font>
    <font>
      <b/>
      <sz val="11"/>
      <color theme="1"/>
      <name val="Calibri"/>
      <family val="2"/>
      <scheme val="minor"/>
    </font>
    <font>
      <b/>
      <i/>
      <sz val="9"/>
      <color theme="1"/>
      <name val="Times New Roman"/>
      <family val="1"/>
    </font>
    <font>
      <b/>
      <sz val="11"/>
      <color rgb="FFFF0000"/>
      <name val="Times New Roman"/>
      <family val="1"/>
    </font>
    <font>
      <b/>
      <sz val="9"/>
      <color rgb="FFFF0000"/>
      <name val="Times New Roman"/>
      <family val="1"/>
    </font>
    <font>
      <sz val="11"/>
      <color theme="3" tint="0.59999389629810485"/>
      <name val="Times New Roman"/>
      <family val="1"/>
    </font>
    <font>
      <i/>
      <sz val="11"/>
      <color theme="3" tint="0.59999389629810485"/>
      <name val="Times New Roman"/>
      <family val="1"/>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rgb="FFFFFF99"/>
        <bgColor indexed="64"/>
      </patternFill>
    </fill>
    <fill>
      <patternFill patternType="solid">
        <fgColor rgb="FFFFFF00"/>
        <bgColor indexed="64"/>
      </patternFill>
    </fill>
    <fill>
      <patternFill patternType="solid">
        <fgColor theme="7" tint="0.39997558519241921"/>
        <bgColor indexed="64"/>
      </patternFill>
    </fill>
    <fill>
      <patternFill patternType="solid">
        <fgColor theme="9" tint="0.39997558519241921"/>
        <bgColor indexed="64"/>
      </patternFill>
    </fill>
  </fills>
  <borders count="5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theme="3" tint="0.39997558519241921"/>
      </left>
      <right/>
      <top style="medium">
        <color theme="3" tint="0.39997558519241921"/>
      </top>
      <bottom/>
      <diagonal/>
    </border>
    <border>
      <left style="thin">
        <color indexed="64"/>
      </left>
      <right style="thin">
        <color indexed="64"/>
      </right>
      <top style="medium">
        <color theme="3" tint="0.39997558519241921"/>
      </top>
      <bottom style="thin">
        <color indexed="64"/>
      </bottom>
      <diagonal/>
    </border>
    <border>
      <left/>
      <right style="thin">
        <color indexed="64"/>
      </right>
      <top style="medium">
        <color theme="3" tint="0.39997558519241921"/>
      </top>
      <bottom style="thin">
        <color indexed="64"/>
      </bottom>
      <diagonal/>
    </border>
    <border>
      <left/>
      <right style="medium">
        <color theme="3" tint="0.39997558519241921"/>
      </right>
      <top style="medium">
        <color theme="3" tint="0.39997558519241921"/>
      </top>
      <bottom style="thin">
        <color indexed="64"/>
      </bottom>
      <diagonal/>
    </border>
    <border>
      <left style="medium">
        <color theme="3" tint="0.39997558519241921"/>
      </left>
      <right/>
      <top/>
      <bottom style="thin">
        <color indexed="64"/>
      </bottom>
      <diagonal/>
    </border>
    <border>
      <left style="thin">
        <color indexed="64"/>
      </left>
      <right style="medium">
        <color theme="3" tint="0.39997558519241921"/>
      </right>
      <top style="thin">
        <color indexed="64"/>
      </top>
      <bottom style="thin">
        <color indexed="64"/>
      </bottom>
      <diagonal/>
    </border>
    <border>
      <left style="thin">
        <color theme="3" tint="0.39997558519241921"/>
      </left>
      <right style="thin">
        <color theme="3" tint="0.39997558519241921"/>
      </right>
      <top style="thin">
        <color theme="3" tint="0.39997558519241921"/>
      </top>
      <bottom style="thin">
        <color theme="3" tint="0.39997558519241921"/>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style="medium">
        <color indexed="64"/>
      </right>
      <top style="thin">
        <color indexed="64"/>
      </top>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136">
    <xf numFmtId="0" fontId="0" fillId="0" borderId="0" xfId="0"/>
    <xf numFmtId="0" fontId="0" fillId="0" borderId="0" xfId="0" applyAlignment="1">
      <alignment wrapText="1"/>
    </xf>
    <xf numFmtId="0" fontId="0" fillId="2" borderId="0" xfId="0" applyFill="1" applyAlignment="1">
      <alignment wrapText="1"/>
    </xf>
    <xf numFmtId="0" fontId="0" fillId="0" borderId="0" xfId="0" applyBorder="1" applyAlignment="1">
      <alignment wrapText="1"/>
    </xf>
    <xf numFmtId="165" fontId="0" fillId="0" borderId="0" xfId="0" applyNumberFormat="1" applyAlignment="1">
      <alignment wrapText="1"/>
    </xf>
    <xf numFmtId="0" fontId="3" fillId="0" borderId="0" xfId="0" applyFont="1" applyAlignment="1" applyProtection="1">
      <alignment vertical="center" wrapText="1"/>
    </xf>
    <xf numFmtId="0" fontId="0" fillId="0" borderId="0" xfId="0" applyAlignment="1" applyProtection="1">
      <alignment wrapText="1"/>
    </xf>
    <xf numFmtId="0" fontId="4" fillId="0" borderId="0" xfId="0" applyFont="1" applyAlignment="1" applyProtection="1">
      <alignment vertical="center" wrapText="1"/>
    </xf>
    <xf numFmtId="0" fontId="0" fillId="2" borderId="2" xfId="0" applyFill="1" applyBorder="1" applyAlignment="1" applyProtection="1">
      <alignment wrapText="1"/>
    </xf>
    <xf numFmtId="0" fontId="0" fillId="2" borderId="3" xfId="0" applyFill="1" applyBorder="1" applyAlignment="1" applyProtection="1">
      <alignment wrapText="1"/>
    </xf>
    <xf numFmtId="0" fontId="0" fillId="2" borderId="4" xfId="0" applyFill="1" applyBorder="1" applyAlignment="1" applyProtection="1">
      <alignment wrapText="1"/>
    </xf>
    <xf numFmtId="0" fontId="6" fillId="2" borderId="13" xfId="0" applyFont="1" applyFill="1" applyBorder="1" applyAlignment="1" applyProtection="1">
      <alignment vertical="center" wrapText="1"/>
    </xf>
    <xf numFmtId="0" fontId="6" fillId="2" borderId="11" xfId="0" applyFont="1" applyFill="1" applyBorder="1" applyAlignment="1" applyProtection="1">
      <alignment vertical="center" wrapText="1"/>
    </xf>
    <xf numFmtId="0" fontId="6" fillId="5" borderId="13" xfId="0" applyFont="1" applyFill="1" applyBorder="1" applyAlignment="1" applyProtection="1">
      <alignment vertical="center" wrapText="1"/>
    </xf>
    <xf numFmtId="0" fontId="6" fillId="5" borderId="11" xfId="0" applyFont="1" applyFill="1" applyBorder="1" applyAlignment="1" applyProtection="1">
      <alignment vertical="center" wrapText="1"/>
    </xf>
    <xf numFmtId="0" fontId="7" fillId="2" borderId="7" xfId="0" applyFont="1" applyFill="1" applyBorder="1" applyAlignment="1" applyProtection="1">
      <alignment horizontal="center" vertical="center" wrapText="1"/>
    </xf>
    <xf numFmtId="0" fontId="7" fillId="2" borderId="11" xfId="0" applyFont="1" applyFill="1" applyBorder="1" applyAlignment="1" applyProtection="1">
      <alignment horizontal="center" vertical="center" wrapText="1"/>
    </xf>
    <xf numFmtId="165" fontId="5" fillId="2" borderId="8" xfId="1" applyNumberFormat="1" applyFont="1" applyFill="1" applyBorder="1" applyAlignment="1" applyProtection="1">
      <alignment horizontal="center" vertical="center" wrapText="1"/>
    </xf>
    <xf numFmtId="165" fontId="6" fillId="5" borderId="9" xfId="1" applyNumberFormat="1" applyFont="1" applyFill="1" applyBorder="1" applyAlignment="1" applyProtection="1">
      <alignment vertical="center" wrapText="1"/>
    </xf>
    <xf numFmtId="0" fontId="6" fillId="5" borderId="10" xfId="0" applyFont="1" applyFill="1" applyBorder="1" applyAlignment="1" applyProtection="1">
      <alignment vertical="center" wrapText="1"/>
    </xf>
    <xf numFmtId="165" fontId="6" fillId="3" borderId="7" xfId="1" applyNumberFormat="1" applyFont="1" applyFill="1" applyBorder="1" applyAlignment="1" applyProtection="1">
      <alignment vertical="center" wrapText="1"/>
    </xf>
    <xf numFmtId="165" fontId="6" fillId="5" borderId="7" xfId="1" applyNumberFormat="1" applyFont="1" applyFill="1" applyBorder="1" applyAlignment="1" applyProtection="1">
      <alignment vertical="center" wrapText="1"/>
    </xf>
    <xf numFmtId="0" fontId="6" fillId="5" borderId="7" xfId="0" applyFont="1" applyFill="1" applyBorder="1" applyAlignment="1" applyProtection="1">
      <alignment vertical="center" wrapText="1"/>
    </xf>
    <xf numFmtId="0" fontId="5" fillId="0" borderId="5" xfId="0" applyFont="1" applyBorder="1" applyAlignment="1" applyProtection="1">
      <alignment horizontal="right" vertical="center" wrapText="1"/>
    </xf>
    <xf numFmtId="0" fontId="5" fillId="0" borderId="6" xfId="0" applyFont="1" applyBorder="1" applyAlignment="1" applyProtection="1">
      <alignment horizontal="right" vertical="center" wrapText="1"/>
    </xf>
    <xf numFmtId="165" fontId="5" fillId="3" borderId="1" xfId="1" applyNumberFormat="1" applyFont="1" applyFill="1" applyBorder="1" applyAlignment="1" applyProtection="1">
      <alignment vertical="center" wrapText="1"/>
    </xf>
    <xf numFmtId="0" fontId="6" fillId="2" borderId="21" xfId="0" applyFont="1" applyFill="1" applyBorder="1" applyAlignment="1" applyProtection="1">
      <alignment vertical="center" wrapText="1"/>
    </xf>
    <xf numFmtId="0" fontId="10" fillId="0" borderId="0" xfId="0" applyFont="1" applyAlignment="1" applyProtection="1">
      <alignment wrapText="1"/>
    </xf>
    <xf numFmtId="0" fontId="5" fillId="2" borderId="28" xfId="0" applyFont="1" applyFill="1" applyBorder="1" applyAlignment="1" applyProtection="1">
      <alignment vertical="center" wrapText="1"/>
    </xf>
    <xf numFmtId="165" fontId="5" fillId="3" borderId="29" xfId="0" applyNumberFormat="1" applyFont="1" applyFill="1" applyBorder="1" applyAlignment="1" applyProtection="1">
      <alignment vertical="center" wrapText="1"/>
    </xf>
    <xf numFmtId="165" fontId="5" fillId="3" borderId="30" xfId="1" applyNumberFormat="1" applyFont="1" applyFill="1" applyBorder="1" applyAlignment="1" applyProtection="1">
      <alignment vertical="center" wrapText="1"/>
    </xf>
    <xf numFmtId="0" fontId="5" fillId="3" borderId="14" xfId="0" applyFont="1" applyFill="1" applyBorder="1" applyAlignment="1" applyProtection="1">
      <alignment horizontal="center" vertical="center" wrapText="1"/>
    </xf>
    <xf numFmtId="0" fontId="5" fillId="3" borderId="15" xfId="0" applyFont="1" applyFill="1" applyBorder="1" applyAlignment="1" applyProtection="1">
      <alignment horizontal="center" vertical="center" wrapText="1"/>
    </xf>
    <xf numFmtId="0" fontId="5" fillId="3" borderId="1" xfId="0" applyFont="1" applyFill="1" applyBorder="1" applyAlignment="1" applyProtection="1">
      <alignment horizontal="center" vertical="center" wrapText="1"/>
    </xf>
    <xf numFmtId="0" fontId="5" fillId="3" borderId="16" xfId="0" applyFont="1" applyFill="1" applyBorder="1" applyAlignment="1" applyProtection="1">
      <alignment horizontal="center" vertical="center" wrapText="1"/>
    </xf>
    <xf numFmtId="0" fontId="5" fillId="0" borderId="17" xfId="0" applyFont="1" applyBorder="1" applyAlignment="1" applyProtection="1">
      <alignment horizontal="center" vertical="center" wrapText="1"/>
    </xf>
    <xf numFmtId="165" fontId="5" fillId="0" borderId="18" xfId="1" applyNumberFormat="1" applyFont="1" applyBorder="1" applyAlignment="1" applyProtection="1">
      <alignment horizontal="center" vertical="center" wrapText="1"/>
    </xf>
    <xf numFmtId="0" fontId="5" fillId="3" borderId="15" xfId="0" applyFont="1" applyFill="1" applyBorder="1" applyAlignment="1" applyProtection="1">
      <alignment horizontal="right" vertical="center" wrapText="1"/>
    </xf>
    <xf numFmtId="165" fontId="5" fillId="3" borderId="31" xfId="1" applyNumberFormat="1" applyFont="1" applyFill="1" applyBorder="1" applyAlignment="1" applyProtection="1">
      <alignment vertical="center" wrapText="1"/>
    </xf>
    <xf numFmtId="165" fontId="5" fillId="3" borderId="25" xfId="0" applyNumberFormat="1" applyFont="1" applyFill="1" applyBorder="1" applyAlignment="1" applyProtection="1">
      <alignment horizontal="right" wrapText="1"/>
    </xf>
    <xf numFmtId="0" fontId="6" fillId="0" borderId="0" xfId="0" applyFont="1" applyAlignment="1" applyProtection="1">
      <alignment wrapText="1"/>
    </xf>
    <xf numFmtId="0" fontId="5" fillId="0" borderId="0" xfId="0" applyFont="1" applyFill="1" applyBorder="1" applyAlignment="1" applyProtection="1">
      <alignment horizontal="right" vertical="center" wrapText="1"/>
    </xf>
    <xf numFmtId="165" fontId="5" fillId="0" borderId="0" xfId="1" applyNumberFormat="1" applyFont="1" applyFill="1" applyBorder="1" applyAlignment="1" applyProtection="1">
      <alignment vertical="center" wrapText="1"/>
    </xf>
    <xf numFmtId="0" fontId="5" fillId="0" borderId="23" xfId="0" applyFont="1" applyBorder="1" applyAlignment="1" applyProtection="1">
      <alignment horizontal="right" wrapText="1"/>
    </xf>
    <xf numFmtId="0" fontId="5" fillId="0" borderId="24" xfId="0" applyFont="1" applyBorder="1" applyAlignment="1" applyProtection="1">
      <alignment horizontal="right" wrapText="1"/>
    </xf>
    <xf numFmtId="0" fontId="6" fillId="0" borderId="13" xfId="0" applyFont="1" applyFill="1" applyBorder="1" applyAlignment="1" applyProtection="1">
      <alignment vertical="center" wrapText="1"/>
    </xf>
    <xf numFmtId="0" fontId="6" fillId="0" borderId="11" xfId="0" applyFont="1" applyFill="1" applyBorder="1" applyAlignment="1" applyProtection="1">
      <alignment vertical="center" wrapText="1"/>
    </xf>
    <xf numFmtId="166" fontId="0" fillId="0" borderId="0" xfId="0" applyNumberFormat="1"/>
    <xf numFmtId="3" fontId="0" fillId="0" borderId="0" xfId="0" applyNumberFormat="1"/>
    <xf numFmtId="167" fontId="0" fillId="0" borderId="0" xfId="0" applyNumberFormat="1"/>
    <xf numFmtId="0" fontId="5" fillId="0" borderId="0" xfId="0" applyFont="1" applyBorder="1" applyAlignment="1" applyProtection="1">
      <alignment horizontal="right" vertical="center" wrapText="1"/>
    </xf>
    <xf numFmtId="165" fontId="5" fillId="3" borderId="0" xfId="1" applyNumberFormat="1" applyFont="1" applyFill="1" applyBorder="1" applyAlignment="1" applyProtection="1">
      <alignment vertical="center" wrapText="1"/>
    </xf>
    <xf numFmtId="165" fontId="6" fillId="2" borderId="7" xfId="1" applyNumberFormat="1" applyFont="1" applyFill="1" applyBorder="1" applyAlignment="1" applyProtection="1">
      <alignment vertical="center" wrapText="1"/>
    </xf>
    <xf numFmtId="0" fontId="6" fillId="2" borderId="7" xfId="0" applyFont="1" applyFill="1" applyBorder="1" applyAlignment="1" applyProtection="1">
      <alignment vertical="center" wrapText="1"/>
    </xf>
    <xf numFmtId="0" fontId="5" fillId="2" borderId="2" xfId="0" applyFont="1" applyFill="1" applyBorder="1" applyAlignment="1" applyProtection="1">
      <alignment horizontal="center" vertical="center" wrapText="1"/>
    </xf>
    <xf numFmtId="0" fontId="6" fillId="0" borderId="33" xfId="0" applyFont="1" applyBorder="1" applyAlignment="1" applyProtection="1">
      <alignment vertical="center" wrapText="1"/>
    </xf>
    <xf numFmtId="165" fontId="6" fillId="3" borderId="34" xfId="1" applyNumberFormat="1" applyFont="1" applyFill="1" applyBorder="1" applyAlignment="1" applyProtection="1">
      <alignment vertical="center" wrapText="1"/>
    </xf>
    <xf numFmtId="0" fontId="5" fillId="2" borderId="35" xfId="0" applyFont="1" applyFill="1" applyBorder="1" applyAlignment="1" applyProtection="1">
      <alignment horizontal="center" vertical="center" wrapText="1"/>
    </xf>
    <xf numFmtId="0" fontId="15" fillId="2" borderId="36" xfId="0" applyFont="1" applyFill="1" applyBorder="1" applyAlignment="1" applyProtection="1">
      <alignment horizontal="center" vertical="center" wrapText="1"/>
    </xf>
    <xf numFmtId="0" fontId="15" fillId="2" borderId="37" xfId="0" applyFont="1" applyFill="1" applyBorder="1" applyAlignment="1" applyProtection="1">
      <alignment horizontal="center" vertical="center" wrapText="1"/>
    </xf>
    <xf numFmtId="0" fontId="15" fillId="5" borderId="38" xfId="0" applyFont="1" applyFill="1" applyBorder="1" applyAlignment="1" applyProtection="1">
      <alignment horizontal="center" vertical="center" wrapText="1"/>
    </xf>
    <xf numFmtId="0" fontId="6" fillId="0" borderId="39" xfId="0" applyFont="1" applyBorder="1" applyAlignment="1" applyProtection="1">
      <alignment vertical="center" wrapText="1"/>
    </xf>
    <xf numFmtId="0" fontId="5" fillId="0" borderId="41" xfId="0" applyFont="1" applyBorder="1" applyAlignment="1" applyProtection="1">
      <alignment horizontal="right" vertical="center" wrapText="1"/>
    </xf>
    <xf numFmtId="165" fontId="5" fillId="3" borderId="41" xfId="1" applyNumberFormat="1" applyFont="1" applyFill="1" applyBorder="1" applyAlignment="1" applyProtection="1">
      <alignment vertical="center" wrapText="1"/>
    </xf>
    <xf numFmtId="43" fontId="6" fillId="3" borderId="40" xfId="3" applyFont="1" applyFill="1" applyBorder="1" applyAlignment="1" applyProtection="1">
      <alignment vertical="center" wrapText="1"/>
    </xf>
    <xf numFmtId="165" fontId="6" fillId="0" borderId="7" xfId="1" applyNumberFormat="1" applyFont="1" applyFill="1" applyBorder="1" applyAlignment="1" applyProtection="1">
      <alignment vertical="center" wrapText="1"/>
    </xf>
    <xf numFmtId="0" fontId="6" fillId="0" borderId="7" xfId="0" applyFont="1" applyFill="1" applyBorder="1" applyAlignment="1" applyProtection="1">
      <alignment vertical="center" wrapText="1"/>
    </xf>
    <xf numFmtId="164" fontId="6" fillId="5" borderId="7" xfId="1" applyFont="1" applyFill="1" applyBorder="1" applyAlignment="1" applyProtection="1">
      <alignment vertical="center" wrapText="1"/>
    </xf>
    <xf numFmtId="0" fontId="7" fillId="2" borderId="32" xfId="0" applyFont="1" applyFill="1" applyBorder="1" applyAlignment="1" applyProtection="1">
      <alignment horizontal="center" vertical="center" wrapText="1"/>
    </xf>
    <xf numFmtId="0" fontId="7" fillId="2" borderId="20" xfId="0" applyFont="1" applyFill="1" applyBorder="1" applyAlignment="1" applyProtection="1">
      <alignment horizontal="center" vertical="center" wrapText="1"/>
    </xf>
    <xf numFmtId="165" fontId="5" fillId="2" borderId="42" xfId="1" applyNumberFormat="1" applyFont="1" applyFill="1" applyBorder="1" applyAlignment="1" applyProtection="1">
      <alignment horizontal="center" vertical="center" wrapText="1"/>
    </xf>
    <xf numFmtId="0" fontId="6" fillId="5" borderId="43" xfId="0" applyFont="1" applyFill="1" applyBorder="1" applyAlignment="1" applyProtection="1">
      <alignment vertical="center" wrapText="1"/>
    </xf>
    <xf numFmtId="165" fontId="6" fillId="5" borderId="22" xfId="1" applyNumberFormat="1" applyFont="1" applyFill="1" applyBorder="1" applyAlignment="1" applyProtection="1">
      <alignment vertical="center" wrapText="1"/>
    </xf>
    <xf numFmtId="0" fontId="6" fillId="5" borderId="21" xfId="0" applyFont="1" applyFill="1" applyBorder="1" applyAlignment="1" applyProtection="1">
      <alignment vertical="center" wrapText="1"/>
    </xf>
    <xf numFmtId="0" fontId="5" fillId="2" borderId="45" xfId="0" applyFont="1" applyFill="1" applyBorder="1" applyAlignment="1" applyProtection="1">
      <alignment horizontal="center" vertical="center" wrapText="1"/>
    </xf>
    <xf numFmtId="165" fontId="5" fillId="2" borderId="46" xfId="1" applyNumberFormat="1" applyFont="1" applyFill="1" applyBorder="1" applyAlignment="1" applyProtection="1">
      <alignment horizontal="center" vertical="center" wrapText="1"/>
    </xf>
    <xf numFmtId="165" fontId="6" fillId="5" borderId="34" xfId="1" applyNumberFormat="1" applyFont="1" applyFill="1" applyBorder="1" applyAlignment="1" applyProtection="1">
      <alignment vertical="center" wrapText="1"/>
    </xf>
    <xf numFmtId="164" fontId="6" fillId="5" borderId="44" xfId="1" applyFont="1" applyFill="1" applyBorder="1" applyAlignment="1" applyProtection="1">
      <alignment vertical="center" wrapText="1"/>
    </xf>
    <xf numFmtId="165" fontId="6" fillId="5" borderId="27" xfId="1" applyNumberFormat="1" applyFont="1" applyFill="1" applyBorder="1" applyAlignment="1" applyProtection="1">
      <alignment vertical="center" wrapText="1"/>
    </xf>
    <xf numFmtId="165" fontId="5" fillId="3" borderId="47" xfId="1" applyNumberFormat="1" applyFont="1" applyFill="1" applyBorder="1" applyAlignment="1" applyProtection="1">
      <alignment vertical="center" wrapText="1"/>
    </xf>
    <xf numFmtId="0" fontId="6" fillId="2" borderId="48" xfId="0" applyFont="1" applyFill="1" applyBorder="1" applyAlignment="1" applyProtection="1">
      <alignment vertical="center" wrapText="1"/>
    </xf>
    <xf numFmtId="43" fontId="5" fillId="3" borderId="29" xfId="3" applyFont="1" applyFill="1" applyBorder="1" applyAlignment="1" applyProtection="1">
      <alignment vertical="center" wrapText="1"/>
    </xf>
    <xf numFmtId="164" fontId="6" fillId="5" borderId="22" xfId="1" applyFont="1" applyFill="1" applyBorder="1" applyAlignment="1" applyProtection="1">
      <alignment vertical="center" wrapText="1"/>
    </xf>
    <xf numFmtId="0" fontId="6" fillId="0" borderId="0" xfId="0" applyFont="1" applyFill="1" applyBorder="1" applyAlignment="1" applyProtection="1">
      <alignment vertical="center" wrapText="1"/>
    </xf>
    <xf numFmtId="0" fontId="6" fillId="0" borderId="26" xfId="0" applyFont="1" applyFill="1" applyBorder="1" applyAlignment="1" applyProtection="1">
      <alignment vertical="center" wrapText="1"/>
    </xf>
    <xf numFmtId="0" fontId="6" fillId="0" borderId="12" xfId="0" applyFont="1" applyFill="1" applyBorder="1" applyAlignment="1" applyProtection="1">
      <alignment vertical="center" wrapText="1"/>
    </xf>
    <xf numFmtId="0" fontId="0" fillId="7" borderId="0" xfId="0" applyFill="1" applyAlignment="1">
      <alignment wrapText="1"/>
    </xf>
    <xf numFmtId="0" fontId="5" fillId="7" borderId="5" xfId="0" applyFont="1" applyFill="1" applyBorder="1" applyAlignment="1" applyProtection="1">
      <alignment horizontal="right" vertical="center" wrapText="1"/>
    </xf>
    <xf numFmtId="0" fontId="5" fillId="7" borderId="6" xfId="0" applyFont="1" applyFill="1" applyBorder="1" applyAlignment="1" applyProtection="1">
      <alignment horizontal="right" vertical="center" wrapText="1"/>
    </xf>
    <xf numFmtId="0" fontId="14" fillId="7" borderId="0" xfId="0" applyFont="1" applyFill="1" applyAlignment="1">
      <alignment wrapText="1"/>
    </xf>
    <xf numFmtId="164" fontId="6" fillId="5" borderId="0" xfId="1" applyFont="1" applyFill="1" applyBorder="1" applyAlignment="1" applyProtection="1">
      <alignment vertical="center" wrapText="1"/>
    </xf>
    <xf numFmtId="0" fontId="5" fillId="7" borderId="16" xfId="0" applyFont="1" applyFill="1" applyBorder="1" applyAlignment="1" applyProtection="1">
      <alignment horizontal="center" vertical="center" wrapText="1"/>
    </xf>
    <xf numFmtId="0" fontId="5" fillId="7" borderId="17" xfId="0" applyFont="1" applyFill="1" applyBorder="1" applyAlignment="1" applyProtection="1">
      <alignment horizontal="center" vertical="center" wrapText="1"/>
    </xf>
    <xf numFmtId="165" fontId="5" fillId="7" borderId="18" xfId="1" applyNumberFormat="1" applyFont="1" applyFill="1" applyBorder="1" applyAlignment="1" applyProtection="1">
      <alignment horizontal="center" vertical="center" wrapText="1"/>
    </xf>
    <xf numFmtId="0" fontId="0" fillId="8" borderId="2" xfId="0" applyFill="1" applyBorder="1" applyAlignment="1">
      <alignment wrapText="1"/>
    </xf>
    <xf numFmtId="0" fontId="0" fillId="8" borderId="3" xfId="0" applyFill="1" applyBorder="1" applyAlignment="1">
      <alignment wrapText="1"/>
    </xf>
    <xf numFmtId="0" fontId="0" fillId="8" borderId="4" xfId="0" applyFill="1" applyBorder="1" applyAlignment="1">
      <alignment wrapText="1"/>
    </xf>
    <xf numFmtId="0" fontId="0" fillId="0" borderId="26" xfId="0" applyBorder="1" applyAlignment="1">
      <alignment wrapText="1"/>
    </xf>
    <xf numFmtId="165" fontId="0" fillId="0" borderId="0" xfId="0" applyNumberFormat="1" applyBorder="1" applyAlignment="1">
      <alignment wrapText="1"/>
    </xf>
    <xf numFmtId="0" fontId="0" fillId="0" borderId="0" xfId="0" applyNumberFormat="1" applyBorder="1" applyAlignment="1">
      <alignment wrapText="1"/>
    </xf>
    <xf numFmtId="165" fontId="0" fillId="0" borderId="27" xfId="0" applyNumberFormat="1" applyBorder="1" applyAlignment="1">
      <alignment wrapText="1"/>
    </xf>
    <xf numFmtId="0" fontId="0" fillId="0" borderId="5" xfId="0" applyBorder="1" applyAlignment="1">
      <alignment wrapText="1"/>
    </xf>
    <xf numFmtId="165" fontId="0" fillId="0" borderId="6" xfId="0" applyNumberFormat="1" applyBorder="1" applyAlignment="1">
      <alignment wrapText="1"/>
    </xf>
    <xf numFmtId="0" fontId="0" fillId="0" borderId="6" xfId="0" applyBorder="1" applyAlignment="1">
      <alignment wrapText="1"/>
    </xf>
    <xf numFmtId="0" fontId="0" fillId="0" borderId="6" xfId="0" applyNumberFormat="1" applyBorder="1" applyAlignment="1">
      <alignment wrapText="1"/>
    </xf>
    <xf numFmtId="165" fontId="0" fillId="0" borderId="19" xfId="0" applyNumberFormat="1" applyBorder="1" applyAlignment="1">
      <alignment wrapText="1"/>
    </xf>
    <xf numFmtId="9" fontId="6" fillId="5" borderId="7" xfId="2" applyFont="1" applyFill="1" applyBorder="1" applyAlignment="1" applyProtection="1">
      <alignment vertical="center" wrapText="1"/>
    </xf>
    <xf numFmtId="9" fontId="6" fillId="5" borderId="27" xfId="2" applyFont="1" applyFill="1" applyBorder="1" applyAlignment="1" applyProtection="1">
      <alignment vertical="center" wrapText="1"/>
    </xf>
    <xf numFmtId="9" fontId="6" fillId="5" borderId="49" xfId="2" applyFont="1" applyFill="1" applyBorder="1" applyAlignment="1" applyProtection="1">
      <alignment vertical="center" wrapText="1"/>
    </xf>
    <xf numFmtId="10" fontId="6" fillId="5" borderId="9" xfId="2" applyNumberFormat="1" applyFont="1" applyFill="1" applyBorder="1" applyAlignment="1" applyProtection="1">
      <alignment vertical="center" wrapText="1"/>
    </xf>
    <xf numFmtId="10" fontId="6" fillId="5" borderId="10" xfId="2" applyNumberFormat="1" applyFont="1" applyFill="1" applyBorder="1" applyAlignment="1" applyProtection="1">
      <alignment vertical="center" wrapText="1"/>
    </xf>
    <xf numFmtId="10" fontId="6" fillId="3" borderId="40" xfId="2" applyNumberFormat="1" applyFont="1" applyFill="1" applyBorder="1" applyAlignment="1" applyProtection="1">
      <alignment vertical="center" wrapText="1"/>
    </xf>
    <xf numFmtId="10" fontId="5" fillId="3" borderId="29" xfId="2" applyNumberFormat="1" applyFont="1" applyFill="1" applyBorder="1" applyAlignment="1" applyProtection="1">
      <alignment vertical="center" wrapText="1"/>
    </xf>
    <xf numFmtId="0" fontId="0" fillId="6" borderId="0" xfId="0" applyNumberFormat="1" applyFill="1" applyBorder="1" applyAlignment="1">
      <alignment wrapText="1"/>
    </xf>
    <xf numFmtId="0" fontId="0" fillId="6" borderId="6" xfId="0" applyNumberFormat="1" applyFill="1" applyBorder="1" applyAlignment="1">
      <alignment wrapText="1"/>
    </xf>
    <xf numFmtId="0" fontId="0" fillId="4" borderId="2" xfId="0" applyFill="1" applyBorder="1" applyAlignment="1" applyProtection="1">
      <alignment horizontal="left" wrapText="1"/>
    </xf>
    <xf numFmtId="0" fontId="0" fillId="4" borderId="3" xfId="0" applyFill="1" applyBorder="1" applyAlignment="1" applyProtection="1">
      <alignment horizontal="left" wrapText="1"/>
    </xf>
    <xf numFmtId="0" fontId="0" fillId="4" borderId="4" xfId="0" applyFill="1" applyBorder="1" applyAlignment="1" applyProtection="1">
      <alignment horizontal="left" wrapText="1"/>
    </xf>
    <xf numFmtId="0" fontId="0" fillId="4" borderId="26" xfId="0" applyFill="1" applyBorder="1" applyAlignment="1" applyProtection="1">
      <alignment horizontal="left" wrapText="1"/>
    </xf>
    <xf numFmtId="0" fontId="0" fillId="4" borderId="0" xfId="0" applyFill="1" applyBorder="1" applyAlignment="1" applyProtection="1">
      <alignment horizontal="left" wrapText="1"/>
    </xf>
    <xf numFmtId="0" fontId="0" fillId="4" borderId="27" xfId="0" applyFill="1" applyBorder="1" applyAlignment="1" applyProtection="1">
      <alignment horizontal="left" wrapText="1"/>
    </xf>
    <xf numFmtId="0" fontId="0" fillId="4" borderId="5" xfId="0" applyFill="1" applyBorder="1" applyAlignment="1" applyProtection="1">
      <alignment horizontal="left" wrapText="1"/>
    </xf>
    <xf numFmtId="0" fontId="0" fillId="4" borderId="6" xfId="0" applyFill="1" applyBorder="1" applyAlignment="1" applyProtection="1">
      <alignment horizontal="left" wrapText="1"/>
    </xf>
    <xf numFmtId="0" fontId="0" fillId="4" borderId="19" xfId="0" applyFill="1" applyBorder="1" applyAlignment="1" applyProtection="1">
      <alignment horizontal="left" wrapText="1"/>
    </xf>
    <xf numFmtId="0" fontId="8" fillId="0" borderId="0" xfId="0" applyFont="1" applyAlignment="1" applyProtection="1">
      <alignment horizontal="center" vertical="center" wrapText="1"/>
    </xf>
    <xf numFmtId="0" fontId="9" fillId="0" borderId="0" xfId="0" applyFont="1" applyAlignment="1" applyProtection="1">
      <alignment horizontal="left" vertical="center" wrapText="1"/>
    </xf>
    <xf numFmtId="0" fontId="9" fillId="6" borderId="0" xfId="0" applyFont="1" applyFill="1" applyAlignment="1">
      <alignment vertical="top" wrapText="1"/>
    </xf>
    <xf numFmtId="0" fontId="12" fillId="0" borderId="3" xfId="0" applyFont="1" applyBorder="1" applyAlignment="1" applyProtection="1">
      <alignment horizontal="right" vertical="top" wrapText="1"/>
    </xf>
    <xf numFmtId="0" fontId="2" fillId="0" borderId="3" xfId="0" applyFont="1" applyBorder="1" applyAlignment="1">
      <alignment horizontal="right" vertical="top" wrapText="1"/>
    </xf>
    <xf numFmtId="0" fontId="18" fillId="2" borderId="21" xfId="0" applyFont="1" applyFill="1" applyBorder="1" applyAlignment="1" applyProtection="1">
      <alignment horizontal="left" vertical="top" wrapText="1"/>
    </xf>
    <xf numFmtId="0" fontId="18" fillId="2" borderId="13" xfId="0" applyFont="1" applyFill="1" applyBorder="1" applyAlignment="1" applyProtection="1">
      <alignment horizontal="left" vertical="top" wrapText="1"/>
    </xf>
    <xf numFmtId="0" fontId="18" fillId="2" borderId="11" xfId="0" applyFont="1" applyFill="1" applyBorder="1" applyAlignment="1" applyProtection="1">
      <alignment horizontal="left" vertical="top" wrapText="1"/>
    </xf>
    <xf numFmtId="0" fontId="0" fillId="0" borderId="0" xfId="0" applyAlignment="1">
      <alignment horizontal="left" vertical="top" wrapText="1"/>
    </xf>
    <xf numFmtId="0" fontId="4" fillId="0" borderId="0" xfId="0" applyFont="1" applyAlignment="1" applyProtection="1">
      <alignment wrapText="1"/>
    </xf>
    <xf numFmtId="0" fontId="3" fillId="0" borderId="0" xfId="0" applyFont="1" applyAlignment="1" applyProtection="1">
      <alignment wrapText="1"/>
    </xf>
    <xf numFmtId="0" fontId="8" fillId="0" borderId="0" xfId="0" applyFont="1" applyAlignment="1" applyProtection="1">
      <alignment horizontal="center" wrapText="1"/>
    </xf>
  </cellXfs>
  <cellStyles count="4">
    <cellStyle name="Milliers" xfId="3" builtinId="3"/>
    <cellStyle name="Monétaire" xfId="1" builtinId="4"/>
    <cellStyle name="Normal" xfId="0" builtinId="0"/>
    <cellStyle name="Pourcentage" xfId="2" builtinId="5"/>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2743200</xdr:colOff>
      <xdr:row>0</xdr:row>
      <xdr:rowOff>972309</xdr:rowOff>
    </xdr:to>
    <xdr:pic>
      <xdr:nvPicPr>
        <xdr:cNvPr id="2" name="Image 1">
          <a:extLst>
            <a:ext uri="{FF2B5EF4-FFF2-40B4-BE49-F238E27FC236}">
              <a16:creationId xmlns:a16="http://schemas.microsoft.com/office/drawing/2014/main" id="{E833EA45-1765-4948-80CF-948DDD599D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743200" cy="97230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2743201</xdr:colOff>
      <xdr:row>2</xdr:row>
      <xdr:rowOff>324609</xdr:rowOff>
    </xdr:to>
    <xdr:pic>
      <xdr:nvPicPr>
        <xdr:cNvPr id="3" name="Image 2">
          <a:extLst>
            <a:ext uri="{FF2B5EF4-FFF2-40B4-BE49-F238E27FC236}">
              <a16:creationId xmlns:a16="http://schemas.microsoft.com/office/drawing/2014/main" id="{5621F2F3-9A30-410A-B90C-70757165DC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2743200" cy="972309"/>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91"/>
  <sheetViews>
    <sheetView tabSelected="1" topLeftCell="A2" zoomScale="120" zoomScaleNormal="120" workbookViewId="0">
      <selection activeCell="A2" sqref="A2:D2"/>
    </sheetView>
  </sheetViews>
  <sheetFormatPr baseColWidth="10" defaultColWidth="8.85546875" defaultRowHeight="15" x14ac:dyDescent="0.25"/>
  <cols>
    <col min="1" max="1" width="83.7109375" style="1" customWidth="1"/>
    <col min="2" max="2" width="9.5703125" style="1" customWidth="1"/>
    <col min="3" max="3" width="11.140625" style="1" customWidth="1"/>
    <col min="4" max="4" width="14.140625" style="1" customWidth="1"/>
    <col min="5" max="5" width="8.85546875" style="1"/>
    <col min="6" max="6" width="21.140625" style="1" customWidth="1"/>
    <col min="7" max="16384" width="8.85546875" style="1"/>
  </cols>
  <sheetData>
    <row r="1" spans="1:4" ht="135.75" customHeight="1" x14ac:dyDescent="0.3">
      <c r="A1" s="135" t="s">
        <v>44</v>
      </c>
      <c r="B1" s="135"/>
      <c r="C1" s="135"/>
      <c r="D1" s="135"/>
    </row>
    <row r="2" spans="1:4" ht="155.25" customHeight="1" x14ac:dyDescent="0.25">
      <c r="A2" s="125" t="s">
        <v>56</v>
      </c>
      <c r="B2" s="125"/>
      <c r="C2" s="125"/>
      <c r="D2" s="125"/>
    </row>
    <row r="3" spans="1:4" x14ac:dyDescent="0.25">
      <c r="A3" s="5"/>
      <c r="B3" s="5"/>
      <c r="C3" s="5"/>
      <c r="D3" s="6"/>
    </row>
    <row r="4" spans="1:4" ht="22.9" customHeight="1" thickBot="1" x14ac:dyDescent="0.3">
      <c r="A4" s="7" t="s">
        <v>0</v>
      </c>
      <c r="B4" s="5"/>
      <c r="C4" s="5"/>
      <c r="D4" s="6"/>
    </row>
    <row r="5" spans="1:4" ht="25.9" customHeight="1" thickBot="1" x14ac:dyDescent="0.3">
      <c r="A5" s="31" t="s">
        <v>1</v>
      </c>
      <c r="B5" s="32"/>
      <c r="C5" s="32"/>
      <c r="D5" s="33" t="s">
        <v>11</v>
      </c>
    </row>
    <row r="6" spans="1:4" s="2" customFormat="1" hidden="1" x14ac:dyDescent="0.25">
      <c r="A6" s="8"/>
      <c r="B6" s="9"/>
      <c r="C6" s="9"/>
      <c r="D6" s="10"/>
    </row>
    <row r="7" spans="1:4" x14ac:dyDescent="0.25">
      <c r="A7" s="26" t="s">
        <v>22</v>
      </c>
      <c r="B7" s="11"/>
      <c r="C7" s="12"/>
      <c r="D7" s="72"/>
    </row>
    <row r="8" spans="1:4" x14ac:dyDescent="0.25">
      <c r="A8" s="26" t="s">
        <v>21</v>
      </c>
      <c r="B8" s="11"/>
      <c r="C8" s="12"/>
      <c r="D8" s="72"/>
    </row>
    <row r="9" spans="1:4" x14ac:dyDescent="0.25">
      <c r="A9" s="26" t="s">
        <v>2</v>
      </c>
      <c r="B9" s="11"/>
      <c r="C9" s="12"/>
      <c r="D9" s="72"/>
    </row>
    <row r="10" spans="1:4" x14ac:dyDescent="0.25">
      <c r="A10" s="26" t="s">
        <v>3</v>
      </c>
      <c r="B10" s="11"/>
      <c r="C10" s="12"/>
      <c r="D10" s="72"/>
    </row>
    <row r="11" spans="1:4" x14ac:dyDescent="0.25">
      <c r="A11" s="26" t="s">
        <v>4</v>
      </c>
      <c r="B11" s="11"/>
      <c r="C11" s="12"/>
      <c r="D11" s="72"/>
    </row>
    <row r="12" spans="1:4" x14ac:dyDescent="0.25">
      <c r="A12" s="26" t="s">
        <v>5</v>
      </c>
      <c r="B12" s="11"/>
      <c r="C12" s="12"/>
      <c r="D12" s="72"/>
    </row>
    <row r="13" spans="1:4" x14ac:dyDescent="0.25">
      <c r="A13" s="129" t="s">
        <v>54</v>
      </c>
      <c r="B13" s="130"/>
      <c r="C13" s="131"/>
      <c r="D13" s="72"/>
    </row>
    <row r="14" spans="1:4" x14ac:dyDescent="0.25">
      <c r="A14" s="129" t="s">
        <v>55</v>
      </c>
      <c r="B14" s="130"/>
      <c r="C14" s="131"/>
      <c r="D14" s="72"/>
    </row>
    <row r="15" spans="1:4" x14ac:dyDescent="0.25">
      <c r="A15" s="129" t="s">
        <v>29</v>
      </c>
      <c r="B15" s="130"/>
      <c r="C15" s="131"/>
      <c r="D15" s="72"/>
    </row>
    <row r="16" spans="1:4" ht="24.6" customHeight="1" x14ac:dyDescent="0.25">
      <c r="A16" s="73" t="s">
        <v>6</v>
      </c>
      <c r="B16" s="13"/>
      <c r="C16" s="14"/>
      <c r="D16" s="72">
        <v>0</v>
      </c>
    </row>
    <row r="17" spans="1:16" ht="30" customHeight="1" x14ac:dyDescent="0.25">
      <c r="A17" s="74"/>
      <c r="B17" s="15" t="s">
        <v>7</v>
      </c>
      <c r="C17" s="16" t="s">
        <v>8</v>
      </c>
      <c r="D17" s="75"/>
      <c r="I17"/>
      <c r="J17"/>
      <c r="K17"/>
      <c r="L17"/>
      <c r="M17"/>
      <c r="N17"/>
      <c r="O17"/>
      <c r="P17" s="47"/>
    </row>
    <row r="18" spans="1:16" ht="73.5" customHeight="1" x14ac:dyDescent="0.25">
      <c r="A18" s="55" t="s">
        <v>20</v>
      </c>
      <c r="B18" s="18"/>
      <c r="C18" s="19"/>
      <c r="D18" s="56">
        <f>B18*C18</f>
        <v>0</v>
      </c>
      <c r="I18"/>
      <c r="J18"/>
      <c r="K18"/>
      <c r="L18"/>
      <c r="M18"/>
      <c r="N18"/>
      <c r="O18"/>
      <c r="P18" s="48"/>
    </row>
    <row r="19" spans="1:16" ht="15.75" thickBot="1" x14ac:dyDescent="0.3">
      <c r="A19" s="71" t="s">
        <v>36</v>
      </c>
      <c r="B19" s="65"/>
      <c r="C19" s="66"/>
      <c r="D19" s="76"/>
      <c r="I19"/>
      <c r="J19"/>
      <c r="K19"/>
      <c r="L19"/>
      <c r="M19"/>
      <c r="N19"/>
      <c r="O19"/>
      <c r="P19" s="49"/>
    </row>
    <row r="20" spans="1:16" ht="15.75" thickBot="1" x14ac:dyDescent="0.3">
      <c r="A20" s="23" t="s">
        <v>9</v>
      </c>
      <c r="B20" s="24"/>
      <c r="C20" s="24"/>
      <c r="D20" s="25">
        <f>SUM(D7:D19)</f>
        <v>0</v>
      </c>
      <c r="H20"/>
      <c r="I20"/>
      <c r="J20"/>
      <c r="K20"/>
      <c r="L20"/>
      <c r="M20"/>
      <c r="N20"/>
      <c r="O20"/>
      <c r="P20" s="49"/>
    </row>
    <row r="21" spans="1:16" ht="30" customHeight="1" x14ac:dyDescent="0.25">
      <c r="A21" s="54"/>
      <c r="B21" s="68" t="s">
        <v>7</v>
      </c>
      <c r="C21" s="69" t="s">
        <v>8</v>
      </c>
      <c r="D21" s="70"/>
      <c r="I21"/>
      <c r="J21"/>
      <c r="K21"/>
      <c r="L21"/>
      <c r="M21"/>
      <c r="N21"/>
      <c r="O21"/>
      <c r="P21" s="47"/>
    </row>
    <row r="22" spans="1:16" ht="45" customHeight="1" x14ac:dyDescent="0.25">
      <c r="A22" s="55" t="s">
        <v>23</v>
      </c>
      <c r="B22" s="18"/>
      <c r="C22" s="19"/>
      <c r="D22" s="56">
        <f>B22*C22</f>
        <v>0</v>
      </c>
      <c r="I22"/>
      <c r="J22"/>
      <c r="K22"/>
      <c r="L22"/>
      <c r="M22"/>
      <c r="N22"/>
      <c r="O22"/>
      <c r="P22" s="48"/>
    </row>
    <row r="23" spans="1:16" ht="30" x14ac:dyDescent="0.25">
      <c r="A23" s="71" t="s">
        <v>37</v>
      </c>
      <c r="B23" s="52"/>
      <c r="C23" s="53"/>
      <c r="D23" s="77"/>
      <c r="I23"/>
      <c r="J23"/>
      <c r="K23"/>
      <c r="L23"/>
      <c r="M23"/>
      <c r="N23"/>
      <c r="O23"/>
      <c r="P23" s="49"/>
    </row>
    <row r="24" spans="1:16" ht="30" x14ac:dyDescent="0.25">
      <c r="A24" s="84" t="s">
        <v>28</v>
      </c>
      <c r="B24" s="52"/>
      <c r="C24" s="53"/>
      <c r="D24" s="106"/>
      <c r="I24"/>
      <c r="J24"/>
      <c r="K24"/>
      <c r="L24"/>
      <c r="M24"/>
      <c r="N24"/>
      <c r="O24"/>
      <c r="P24" s="49"/>
    </row>
    <row r="25" spans="1:16" ht="15.75" thickBot="1" x14ac:dyDescent="0.3">
      <c r="A25" s="23" t="s">
        <v>9</v>
      </c>
      <c r="B25" s="24"/>
      <c r="C25" s="24"/>
      <c r="D25" s="79">
        <f>SUM(D22:D23)*D24</f>
        <v>0</v>
      </c>
      <c r="H25"/>
      <c r="I25"/>
      <c r="J25"/>
      <c r="K25"/>
      <c r="L25"/>
      <c r="M25"/>
      <c r="N25"/>
      <c r="O25"/>
      <c r="P25" s="49"/>
    </row>
    <row r="26" spans="1:16" ht="30" customHeight="1" x14ac:dyDescent="0.25">
      <c r="A26" s="54"/>
      <c r="B26" s="68" t="s">
        <v>7</v>
      </c>
      <c r="C26" s="69" t="s">
        <v>8</v>
      </c>
      <c r="D26" s="70"/>
      <c r="I26"/>
      <c r="J26"/>
      <c r="K26"/>
      <c r="L26"/>
      <c r="M26"/>
      <c r="N26"/>
      <c r="O26"/>
      <c r="P26" s="47"/>
    </row>
    <row r="27" spans="1:16" ht="45" customHeight="1" x14ac:dyDescent="0.25">
      <c r="A27" s="55" t="s">
        <v>52</v>
      </c>
      <c r="B27" s="18"/>
      <c r="C27" s="19"/>
      <c r="D27" s="56">
        <f>B27*C27</f>
        <v>0</v>
      </c>
      <c r="I27"/>
      <c r="J27"/>
      <c r="K27"/>
      <c r="L27"/>
      <c r="M27"/>
      <c r="N27"/>
      <c r="O27"/>
      <c r="P27" s="48"/>
    </row>
    <row r="28" spans="1:16" ht="45" x14ac:dyDescent="0.25">
      <c r="A28" s="71" t="s">
        <v>27</v>
      </c>
      <c r="B28" s="52"/>
      <c r="C28" s="53"/>
      <c r="D28" s="67"/>
      <c r="I28"/>
      <c r="J28"/>
      <c r="K28"/>
      <c r="L28"/>
      <c r="M28"/>
      <c r="N28"/>
      <c r="O28"/>
      <c r="P28" s="49"/>
    </row>
    <row r="29" spans="1:16" ht="15.75" thickBot="1" x14ac:dyDescent="0.3">
      <c r="A29" s="84" t="s">
        <v>38</v>
      </c>
      <c r="B29" s="52"/>
      <c r="C29" s="53"/>
      <c r="D29" s="107"/>
      <c r="I29"/>
      <c r="J29"/>
      <c r="K29"/>
      <c r="L29"/>
      <c r="M29"/>
      <c r="N29"/>
      <c r="O29"/>
      <c r="P29" s="49"/>
    </row>
    <row r="30" spans="1:16" ht="15.75" thickBot="1" x14ac:dyDescent="0.3">
      <c r="A30" s="23" t="s">
        <v>9</v>
      </c>
      <c r="B30" s="24"/>
      <c r="C30" s="24"/>
      <c r="D30" s="25">
        <f>SUM(D27:D28)*D29</f>
        <v>0</v>
      </c>
      <c r="H30"/>
      <c r="I30"/>
      <c r="J30"/>
      <c r="K30"/>
      <c r="L30"/>
      <c r="M30"/>
      <c r="N30"/>
      <c r="O30"/>
      <c r="P30" s="49"/>
    </row>
    <row r="31" spans="1:16" x14ac:dyDescent="0.25">
      <c r="A31" s="50"/>
      <c r="B31" s="50"/>
      <c r="C31" s="50"/>
      <c r="D31" s="51"/>
      <c r="H31"/>
      <c r="I31"/>
      <c r="J31"/>
      <c r="K31"/>
      <c r="L31"/>
      <c r="M31"/>
      <c r="N31"/>
      <c r="O31"/>
      <c r="P31" s="49"/>
    </row>
    <row r="32" spans="1:16" x14ac:dyDescent="0.25">
      <c r="A32" s="85" t="s">
        <v>25</v>
      </c>
      <c r="B32" s="62"/>
      <c r="C32" s="62"/>
      <c r="D32" s="63">
        <f>D30+D25+D20</f>
        <v>0</v>
      </c>
      <c r="H32"/>
      <c r="I32"/>
      <c r="J32"/>
      <c r="K32"/>
      <c r="L32"/>
      <c r="M32"/>
      <c r="N32"/>
      <c r="O32"/>
      <c r="P32" s="49"/>
    </row>
    <row r="33" spans="1:16" ht="15.75" thickBot="1" x14ac:dyDescent="0.3">
      <c r="A33" s="50"/>
      <c r="B33" s="50"/>
      <c r="C33" s="50"/>
      <c r="D33" s="51"/>
      <c r="H33"/>
      <c r="I33"/>
      <c r="J33"/>
      <c r="K33"/>
      <c r="L33"/>
      <c r="M33"/>
      <c r="N33"/>
      <c r="O33"/>
      <c r="P33" s="49"/>
    </row>
    <row r="34" spans="1:16" ht="72.75" customHeight="1" x14ac:dyDescent="0.25">
      <c r="A34" s="57"/>
      <c r="B34" s="58" t="s">
        <v>30</v>
      </c>
      <c r="C34" s="59" t="s">
        <v>24</v>
      </c>
      <c r="D34" s="60" t="s">
        <v>31</v>
      </c>
      <c r="I34"/>
      <c r="J34"/>
      <c r="K34"/>
      <c r="L34"/>
      <c r="M34"/>
      <c r="N34"/>
      <c r="O34"/>
      <c r="P34" s="47"/>
    </row>
    <row r="35" spans="1:16" ht="45" customHeight="1" x14ac:dyDescent="0.25">
      <c r="A35" s="61" t="s">
        <v>32</v>
      </c>
      <c r="B35" s="18"/>
      <c r="C35" s="19"/>
      <c r="D35" s="64">
        <f>B35-C35</f>
        <v>0</v>
      </c>
      <c r="I35"/>
      <c r="J35"/>
      <c r="K35"/>
      <c r="L35"/>
      <c r="M35"/>
      <c r="N35"/>
      <c r="O35"/>
      <c r="P35" s="48"/>
    </row>
    <row r="36" spans="1:16" x14ac:dyDescent="0.25">
      <c r="A36" s="50"/>
      <c r="B36" s="50"/>
      <c r="C36" s="50"/>
      <c r="D36" s="50"/>
      <c r="H36"/>
      <c r="I36"/>
      <c r="J36"/>
      <c r="K36"/>
      <c r="L36"/>
      <c r="M36"/>
      <c r="N36"/>
      <c r="O36"/>
      <c r="P36" s="49"/>
    </row>
    <row r="37" spans="1:16" x14ac:dyDescent="0.25">
      <c r="A37" s="41"/>
      <c r="B37" s="41"/>
      <c r="C37" s="41"/>
      <c r="D37" s="42"/>
    </row>
    <row r="38" spans="1:16" ht="15" customHeight="1" x14ac:dyDescent="0.25">
      <c r="A38" s="126" t="s">
        <v>57</v>
      </c>
      <c r="B38" s="126"/>
      <c r="C38" s="126"/>
      <c r="D38" s="126"/>
    </row>
    <row r="39" spans="1:16" ht="31.5" customHeight="1" x14ac:dyDescent="0.25">
      <c r="A39" s="126"/>
      <c r="B39" s="126"/>
      <c r="C39" s="126"/>
      <c r="D39" s="126"/>
    </row>
    <row r="40" spans="1:16" ht="15.75" thickBot="1" x14ac:dyDescent="0.3">
      <c r="A40" s="40"/>
      <c r="B40" s="40"/>
      <c r="C40" s="40"/>
      <c r="D40" s="40"/>
    </row>
    <row r="41" spans="1:16" ht="25.15" customHeight="1" thickBot="1" x14ac:dyDescent="0.3">
      <c r="A41" s="31" t="s">
        <v>14</v>
      </c>
      <c r="B41" s="37"/>
      <c r="C41" s="37"/>
      <c r="D41" s="38"/>
    </row>
    <row r="42" spans="1:16" x14ac:dyDescent="0.25">
      <c r="A42" s="26" t="s">
        <v>16</v>
      </c>
      <c r="B42" s="11"/>
      <c r="C42" s="12"/>
      <c r="D42" s="82"/>
    </row>
    <row r="43" spans="1:16" x14ac:dyDescent="0.25">
      <c r="A43" s="84" t="s">
        <v>40</v>
      </c>
      <c r="D43" s="78"/>
      <c r="I43"/>
      <c r="J43"/>
      <c r="K43"/>
      <c r="L43"/>
      <c r="M43"/>
      <c r="N43"/>
      <c r="O43"/>
      <c r="P43" s="49"/>
    </row>
    <row r="44" spans="1:16" ht="30" x14ac:dyDescent="0.25">
      <c r="A44" s="73" t="s">
        <v>17</v>
      </c>
      <c r="B44" s="45"/>
      <c r="C44" s="46"/>
      <c r="D44" s="72">
        <v>0</v>
      </c>
    </row>
    <row r="45" spans="1:16" x14ac:dyDescent="0.25">
      <c r="A45" s="84" t="s">
        <v>41</v>
      </c>
      <c r="B45" s="52"/>
      <c r="C45" s="53"/>
      <c r="D45" s="108"/>
    </row>
    <row r="46" spans="1:16" ht="15.75" thickBot="1" x14ac:dyDescent="0.3">
      <c r="A46" s="43" t="s">
        <v>9</v>
      </c>
      <c r="B46" s="44"/>
      <c r="C46" s="44"/>
      <c r="D46" s="39">
        <f>(D42*D43)+D44*D45</f>
        <v>0</v>
      </c>
    </row>
    <row r="47" spans="1:16" ht="54" customHeight="1" thickBot="1" x14ac:dyDescent="0.3">
      <c r="A47" s="91" t="s">
        <v>26</v>
      </c>
      <c r="B47" s="92" t="s">
        <v>11</v>
      </c>
      <c r="C47" s="92" t="s">
        <v>12</v>
      </c>
      <c r="D47" s="93" t="s">
        <v>13</v>
      </c>
    </row>
    <row r="48" spans="1:16" ht="63.75" customHeight="1" thickBot="1" x14ac:dyDescent="0.3">
      <c r="A48" s="28" t="s">
        <v>33</v>
      </c>
      <c r="B48" s="29">
        <f>D32+D46</f>
        <v>0</v>
      </c>
      <c r="C48" s="81">
        <f>D35</f>
        <v>0</v>
      </c>
      <c r="D48" s="30" t="e">
        <f>B48/C48</f>
        <v>#DIV/0!</v>
      </c>
      <c r="E48" s="3"/>
      <c r="G48" s="4"/>
    </row>
    <row r="49" spans="1:16" x14ac:dyDescent="0.25">
      <c r="A49" s="40"/>
      <c r="B49" s="40"/>
      <c r="C49" s="40"/>
      <c r="D49" s="40"/>
    </row>
    <row r="50" spans="1:16" ht="15.75" thickBot="1" x14ac:dyDescent="0.3">
      <c r="A50" s="40"/>
      <c r="B50" s="40"/>
      <c r="C50" s="40"/>
      <c r="D50" s="40"/>
    </row>
    <row r="51" spans="1:16" ht="17.25" customHeight="1" thickBot="1" x14ac:dyDescent="0.3">
      <c r="A51" s="127"/>
      <c r="B51" s="128"/>
      <c r="C51" s="128"/>
      <c r="D51" s="128"/>
    </row>
    <row r="52" spans="1:16" ht="54" customHeight="1" thickBot="1" x14ac:dyDescent="0.3">
      <c r="A52" s="34" t="s">
        <v>42</v>
      </c>
      <c r="B52" s="35"/>
      <c r="C52" s="35"/>
      <c r="D52" s="36"/>
    </row>
    <row r="53" spans="1:16" ht="30" customHeight="1" x14ac:dyDescent="0.25">
      <c r="A53" s="80" t="s">
        <v>15</v>
      </c>
      <c r="B53" s="16" t="s">
        <v>7</v>
      </c>
      <c r="C53" s="16" t="s">
        <v>8</v>
      </c>
      <c r="D53" s="17"/>
      <c r="I53"/>
      <c r="J53"/>
      <c r="K53"/>
      <c r="L53"/>
      <c r="M53"/>
      <c r="N53"/>
      <c r="O53"/>
      <c r="P53" s="47"/>
    </row>
    <row r="54" spans="1:16" ht="16.5" customHeight="1" x14ac:dyDescent="0.25">
      <c r="A54" s="12" t="s">
        <v>35</v>
      </c>
      <c r="B54" s="18"/>
      <c r="C54" s="19"/>
      <c r="D54" s="20">
        <f>B54*C54</f>
        <v>0</v>
      </c>
      <c r="I54"/>
      <c r="J54"/>
      <c r="K54"/>
      <c r="L54"/>
      <c r="M54"/>
      <c r="N54"/>
      <c r="O54"/>
      <c r="P54" s="48"/>
    </row>
    <row r="55" spans="1:16" ht="30" x14ac:dyDescent="0.25">
      <c r="A55" s="22" t="s">
        <v>34</v>
      </c>
      <c r="B55" s="52"/>
      <c r="C55" s="53"/>
      <c r="D55" s="21"/>
      <c r="I55"/>
      <c r="J55"/>
      <c r="K55"/>
      <c r="L55"/>
      <c r="M55"/>
      <c r="N55"/>
      <c r="O55"/>
      <c r="P55" s="49"/>
    </row>
    <row r="56" spans="1:16" ht="18.75" customHeight="1" thickBot="1" x14ac:dyDescent="0.3">
      <c r="A56" s="83" t="s">
        <v>39</v>
      </c>
      <c r="B56" s="52"/>
      <c r="C56" s="53"/>
      <c r="D56" s="90"/>
      <c r="I56"/>
      <c r="J56"/>
      <c r="K56"/>
      <c r="L56"/>
      <c r="M56"/>
      <c r="N56"/>
      <c r="O56"/>
      <c r="P56" s="49"/>
    </row>
    <row r="57" spans="1:16" ht="15.75" thickBot="1" x14ac:dyDescent="0.3">
      <c r="A57" s="23" t="s">
        <v>9</v>
      </c>
      <c r="B57" s="24"/>
      <c r="C57" s="24"/>
      <c r="D57" s="25" t="e">
        <f>SUM(D54:D55)/D56</f>
        <v>#DIV/0!</v>
      </c>
      <c r="H57"/>
      <c r="I57"/>
      <c r="J57"/>
      <c r="K57"/>
      <c r="L57"/>
      <c r="M57"/>
      <c r="N57"/>
      <c r="O57"/>
      <c r="P57" s="49"/>
    </row>
    <row r="59" spans="1:16" ht="30.75" thickBot="1" x14ac:dyDescent="0.3">
      <c r="A59" s="89" t="s">
        <v>43</v>
      </c>
      <c r="B59" s="86"/>
      <c r="C59" s="86"/>
      <c r="D59" s="86"/>
    </row>
    <row r="60" spans="1:16" ht="15.75" thickBot="1" x14ac:dyDescent="0.3">
      <c r="A60" s="87" t="s">
        <v>18</v>
      </c>
      <c r="B60" s="88"/>
      <c r="C60" s="88"/>
      <c r="D60" s="25" t="e">
        <f>D57+#REF!</f>
        <v>#DIV/0!</v>
      </c>
      <c r="H60"/>
      <c r="I60"/>
      <c r="J60"/>
      <c r="K60"/>
      <c r="L60"/>
      <c r="M60"/>
      <c r="N60"/>
      <c r="O60"/>
      <c r="P60" s="49"/>
    </row>
    <row r="62" spans="1:16" ht="15.75" thickBot="1" x14ac:dyDescent="0.3">
      <c r="A62" s="27" t="s">
        <v>19</v>
      </c>
      <c r="B62" s="6"/>
      <c r="C62" s="6"/>
      <c r="D62" s="6"/>
    </row>
    <row r="63" spans="1:16" x14ac:dyDescent="0.25">
      <c r="A63" s="115"/>
      <c r="B63" s="116"/>
      <c r="C63" s="116"/>
      <c r="D63" s="117"/>
    </row>
    <row r="64" spans="1:16" x14ac:dyDescent="0.25">
      <c r="A64" s="118"/>
      <c r="B64" s="119"/>
      <c r="C64" s="119"/>
      <c r="D64" s="120"/>
    </row>
    <row r="65" spans="1:7" x14ac:dyDescent="0.25">
      <c r="A65" s="118"/>
      <c r="B65" s="119"/>
      <c r="C65" s="119"/>
      <c r="D65" s="120"/>
    </row>
    <row r="66" spans="1:7" x14ac:dyDescent="0.25">
      <c r="A66" s="118"/>
      <c r="B66" s="119"/>
      <c r="C66" s="119"/>
      <c r="D66" s="120"/>
    </row>
    <row r="67" spans="1:7" ht="15.75" thickBot="1" x14ac:dyDescent="0.3">
      <c r="A67" s="121"/>
      <c r="B67" s="122"/>
      <c r="C67" s="122"/>
      <c r="D67" s="123"/>
    </row>
    <row r="69" spans="1:7" ht="15.75" thickBot="1" x14ac:dyDescent="0.3"/>
    <row r="70" spans="1:7" ht="45" x14ac:dyDescent="0.25">
      <c r="B70" s="94" t="s">
        <v>45</v>
      </c>
      <c r="C70" s="95" t="s">
        <v>46</v>
      </c>
      <c r="D70" s="95" t="s">
        <v>48</v>
      </c>
      <c r="E70" s="95" t="s">
        <v>11</v>
      </c>
      <c r="F70" s="95" t="s">
        <v>49</v>
      </c>
      <c r="G70" s="96" t="s">
        <v>47</v>
      </c>
    </row>
    <row r="71" spans="1:7" x14ac:dyDescent="0.25">
      <c r="B71" s="97">
        <v>2022</v>
      </c>
      <c r="C71" s="98" t="e">
        <f>D48</f>
        <v>#DIV/0!</v>
      </c>
      <c r="D71" s="3" t="e">
        <f>C71*$B$35</f>
        <v>#DIV/0!</v>
      </c>
      <c r="E71" s="3" t="e">
        <f>C71*$D$35</f>
        <v>#DIV/0!</v>
      </c>
      <c r="F71" s="99" t="e">
        <f>C71*$C$35</f>
        <v>#DIV/0!</v>
      </c>
      <c r="G71" s="100" t="e">
        <f>C71+F71</f>
        <v>#DIV/0!</v>
      </c>
    </row>
    <row r="72" spans="1:7" x14ac:dyDescent="0.25">
      <c r="B72" s="97">
        <v>2023</v>
      </c>
      <c r="C72" s="98" t="e">
        <f>G71</f>
        <v>#DIV/0!</v>
      </c>
      <c r="D72" s="3" t="e">
        <f>C72*$B$35</f>
        <v>#DIV/0!</v>
      </c>
      <c r="E72" s="3" t="e">
        <f>C72*$D$35</f>
        <v>#DIV/0!</v>
      </c>
      <c r="F72" s="99" t="e">
        <f t="shared" ref="F72:F74" si="0">C72*$C$35</f>
        <v>#DIV/0!</v>
      </c>
      <c r="G72" s="100" t="e">
        <f t="shared" ref="G72:G74" si="1">C72+F72</f>
        <v>#DIV/0!</v>
      </c>
    </row>
    <row r="73" spans="1:7" x14ac:dyDescent="0.25">
      <c r="B73" s="97">
        <v>2024</v>
      </c>
      <c r="C73" s="98" t="e">
        <f>G72</f>
        <v>#DIV/0!</v>
      </c>
      <c r="D73" s="3" t="e">
        <f t="shared" ref="D73:D91" si="2">C73*$B$35</f>
        <v>#DIV/0!</v>
      </c>
      <c r="E73" s="3" t="e">
        <f t="shared" ref="E73:E75" si="3">C73*$D$35</f>
        <v>#DIV/0!</v>
      </c>
      <c r="F73" s="99" t="e">
        <f t="shared" si="0"/>
        <v>#DIV/0!</v>
      </c>
      <c r="G73" s="100" t="e">
        <f t="shared" si="1"/>
        <v>#DIV/0!</v>
      </c>
    </row>
    <row r="74" spans="1:7" x14ac:dyDescent="0.25">
      <c r="B74" s="97">
        <v>2025</v>
      </c>
      <c r="C74" s="98" t="e">
        <f t="shared" ref="C74:C91" si="4">G73</f>
        <v>#DIV/0!</v>
      </c>
      <c r="D74" s="3" t="e">
        <f t="shared" si="2"/>
        <v>#DIV/0!</v>
      </c>
      <c r="E74" s="3" t="e">
        <f t="shared" si="3"/>
        <v>#DIV/0!</v>
      </c>
      <c r="F74" s="99" t="e">
        <f t="shared" si="0"/>
        <v>#DIV/0!</v>
      </c>
      <c r="G74" s="100" t="e">
        <f t="shared" si="1"/>
        <v>#DIV/0!</v>
      </c>
    </row>
    <row r="75" spans="1:7" x14ac:dyDescent="0.25">
      <c r="B75" s="97">
        <v>2026</v>
      </c>
      <c r="C75" s="98" t="e">
        <f t="shared" si="4"/>
        <v>#DIV/0!</v>
      </c>
      <c r="D75" s="3" t="e">
        <f t="shared" si="2"/>
        <v>#DIV/0!</v>
      </c>
      <c r="E75" s="3" t="e">
        <f t="shared" si="3"/>
        <v>#DIV/0!</v>
      </c>
      <c r="F75" s="99" t="e">
        <f t="shared" ref="F75:F91" si="5">C75*$C$35</f>
        <v>#DIV/0!</v>
      </c>
      <c r="G75" s="100" t="e">
        <f t="shared" ref="G75:G91" si="6">C75+F75</f>
        <v>#DIV/0!</v>
      </c>
    </row>
    <row r="76" spans="1:7" x14ac:dyDescent="0.25">
      <c r="B76" s="97">
        <v>2027</v>
      </c>
      <c r="C76" s="98" t="e">
        <f t="shared" si="4"/>
        <v>#DIV/0!</v>
      </c>
      <c r="D76" s="3" t="e">
        <f t="shared" si="2"/>
        <v>#DIV/0!</v>
      </c>
      <c r="E76" s="3" t="e">
        <f t="shared" ref="E76:E91" si="7">C76*$D$35</f>
        <v>#DIV/0!</v>
      </c>
      <c r="F76" s="99" t="e">
        <f t="shared" si="5"/>
        <v>#DIV/0!</v>
      </c>
      <c r="G76" s="100" t="e">
        <f t="shared" si="6"/>
        <v>#DIV/0!</v>
      </c>
    </row>
    <row r="77" spans="1:7" x14ac:dyDescent="0.25">
      <c r="B77" s="97">
        <v>2028</v>
      </c>
      <c r="C77" s="98" t="e">
        <f t="shared" si="4"/>
        <v>#DIV/0!</v>
      </c>
      <c r="D77" s="3" t="e">
        <f t="shared" si="2"/>
        <v>#DIV/0!</v>
      </c>
      <c r="E77" s="3" t="e">
        <f t="shared" si="7"/>
        <v>#DIV/0!</v>
      </c>
      <c r="F77" s="99" t="e">
        <f t="shared" si="5"/>
        <v>#DIV/0!</v>
      </c>
      <c r="G77" s="100" t="e">
        <f t="shared" si="6"/>
        <v>#DIV/0!</v>
      </c>
    </row>
    <row r="78" spans="1:7" x14ac:dyDescent="0.25">
      <c r="B78" s="97">
        <v>2029</v>
      </c>
      <c r="C78" s="98" t="e">
        <f t="shared" si="4"/>
        <v>#DIV/0!</v>
      </c>
      <c r="D78" s="3" t="e">
        <f t="shared" si="2"/>
        <v>#DIV/0!</v>
      </c>
      <c r="E78" s="3" t="e">
        <f t="shared" si="7"/>
        <v>#DIV/0!</v>
      </c>
      <c r="F78" s="99" t="e">
        <f t="shared" si="5"/>
        <v>#DIV/0!</v>
      </c>
      <c r="G78" s="100" t="e">
        <f t="shared" si="6"/>
        <v>#DIV/0!</v>
      </c>
    </row>
    <row r="79" spans="1:7" x14ac:dyDescent="0.25">
      <c r="B79" s="97">
        <v>2030</v>
      </c>
      <c r="C79" s="98" t="e">
        <f t="shared" si="4"/>
        <v>#DIV/0!</v>
      </c>
      <c r="D79" s="3" t="e">
        <f t="shared" si="2"/>
        <v>#DIV/0!</v>
      </c>
      <c r="E79" s="3" t="e">
        <f t="shared" si="7"/>
        <v>#DIV/0!</v>
      </c>
      <c r="F79" s="99" t="e">
        <f t="shared" si="5"/>
        <v>#DIV/0!</v>
      </c>
      <c r="G79" s="100" t="e">
        <f t="shared" si="6"/>
        <v>#DIV/0!</v>
      </c>
    </row>
    <row r="80" spans="1:7" x14ac:dyDescent="0.25">
      <c r="B80" s="97">
        <v>2031</v>
      </c>
      <c r="C80" s="98" t="e">
        <f t="shared" si="4"/>
        <v>#DIV/0!</v>
      </c>
      <c r="D80" s="3" t="e">
        <f t="shared" si="2"/>
        <v>#DIV/0!</v>
      </c>
      <c r="E80" s="3" t="e">
        <f t="shared" si="7"/>
        <v>#DIV/0!</v>
      </c>
      <c r="F80" s="99" t="e">
        <f t="shared" si="5"/>
        <v>#DIV/0!</v>
      </c>
      <c r="G80" s="100" t="e">
        <f t="shared" si="6"/>
        <v>#DIV/0!</v>
      </c>
    </row>
    <row r="81" spans="2:7" x14ac:dyDescent="0.25">
      <c r="B81" s="97">
        <v>2032</v>
      </c>
      <c r="C81" s="98" t="e">
        <f t="shared" si="4"/>
        <v>#DIV/0!</v>
      </c>
      <c r="D81" s="3" t="e">
        <f t="shared" si="2"/>
        <v>#DIV/0!</v>
      </c>
      <c r="E81" s="3" t="e">
        <f t="shared" si="7"/>
        <v>#DIV/0!</v>
      </c>
      <c r="F81" s="99" t="e">
        <f t="shared" si="5"/>
        <v>#DIV/0!</v>
      </c>
      <c r="G81" s="100" t="e">
        <f t="shared" si="6"/>
        <v>#DIV/0!</v>
      </c>
    </row>
    <row r="82" spans="2:7" x14ac:dyDescent="0.25">
      <c r="B82" s="97">
        <v>2033</v>
      </c>
      <c r="C82" s="98" t="e">
        <f t="shared" si="4"/>
        <v>#DIV/0!</v>
      </c>
      <c r="D82" s="3" t="e">
        <f t="shared" si="2"/>
        <v>#DIV/0!</v>
      </c>
      <c r="E82" s="3" t="e">
        <f t="shared" si="7"/>
        <v>#DIV/0!</v>
      </c>
      <c r="F82" s="99" t="e">
        <f t="shared" si="5"/>
        <v>#DIV/0!</v>
      </c>
      <c r="G82" s="100" t="e">
        <f t="shared" si="6"/>
        <v>#DIV/0!</v>
      </c>
    </row>
    <row r="83" spans="2:7" x14ac:dyDescent="0.25">
      <c r="B83" s="97">
        <v>2034</v>
      </c>
      <c r="C83" s="98" t="e">
        <f t="shared" si="4"/>
        <v>#DIV/0!</v>
      </c>
      <c r="D83" s="3" t="e">
        <f t="shared" si="2"/>
        <v>#DIV/0!</v>
      </c>
      <c r="E83" s="3" t="e">
        <f t="shared" si="7"/>
        <v>#DIV/0!</v>
      </c>
      <c r="F83" s="99" t="e">
        <f t="shared" si="5"/>
        <v>#DIV/0!</v>
      </c>
      <c r="G83" s="100" t="e">
        <f t="shared" si="6"/>
        <v>#DIV/0!</v>
      </c>
    </row>
    <row r="84" spans="2:7" x14ac:dyDescent="0.25">
      <c r="B84" s="97">
        <v>2035</v>
      </c>
      <c r="C84" s="98" t="e">
        <f t="shared" si="4"/>
        <v>#DIV/0!</v>
      </c>
      <c r="D84" s="3" t="e">
        <f t="shared" si="2"/>
        <v>#DIV/0!</v>
      </c>
      <c r="E84" s="3" t="e">
        <f t="shared" si="7"/>
        <v>#DIV/0!</v>
      </c>
      <c r="F84" s="99" t="e">
        <f t="shared" si="5"/>
        <v>#DIV/0!</v>
      </c>
      <c r="G84" s="100" t="e">
        <f t="shared" si="6"/>
        <v>#DIV/0!</v>
      </c>
    </row>
    <row r="85" spans="2:7" x14ac:dyDescent="0.25">
      <c r="B85" s="97">
        <v>2036</v>
      </c>
      <c r="C85" s="98" t="e">
        <f t="shared" si="4"/>
        <v>#DIV/0!</v>
      </c>
      <c r="D85" s="3" t="e">
        <f t="shared" si="2"/>
        <v>#DIV/0!</v>
      </c>
      <c r="E85" s="3" t="e">
        <f t="shared" si="7"/>
        <v>#DIV/0!</v>
      </c>
      <c r="F85" s="99" t="e">
        <f t="shared" si="5"/>
        <v>#DIV/0!</v>
      </c>
      <c r="G85" s="100" t="e">
        <f t="shared" si="6"/>
        <v>#DIV/0!</v>
      </c>
    </row>
    <row r="86" spans="2:7" x14ac:dyDescent="0.25">
      <c r="B86" s="97">
        <v>2037</v>
      </c>
      <c r="C86" s="98" t="e">
        <f t="shared" si="4"/>
        <v>#DIV/0!</v>
      </c>
      <c r="D86" s="3" t="e">
        <f t="shared" si="2"/>
        <v>#DIV/0!</v>
      </c>
      <c r="E86" s="3" t="e">
        <f t="shared" si="7"/>
        <v>#DIV/0!</v>
      </c>
      <c r="F86" s="99" t="e">
        <f t="shared" si="5"/>
        <v>#DIV/0!</v>
      </c>
      <c r="G86" s="100" t="e">
        <f t="shared" si="6"/>
        <v>#DIV/0!</v>
      </c>
    </row>
    <row r="87" spans="2:7" x14ac:dyDescent="0.25">
      <c r="B87" s="97">
        <v>2038</v>
      </c>
      <c r="C87" s="98" t="e">
        <f t="shared" si="4"/>
        <v>#DIV/0!</v>
      </c>
      <c r="D87" s="3" t="e">
        <f t="shared" si="2"/>
        <v>#DIV/0!</v>
      </c>
      <c r="E87" s="3" t="e">
        <f t="shared" si="7"/>
        <v>#DIV/0!</v>
      </c>
      <c r="F87" s="99" t="e">
        <f t="shared" si="5"/>
        <v>#DIV/0!</v>
      </c>
      <c r="G87" s="100" t="e">
        <f t="shared" si="6"/>
        <v>#DIV/0!</v>
      </c>
    </row>
    <row r="88" spans="2:7" x14ac:dyDescent="0.25">
      <c r="B88" s="97">
        <v>2039</v>
      </c>
      <c r="C88" s="98" t="e">
        <f t="shared" si="4"/>
        <v>#DIV/0!</v>
      </c>
      <c r="D88" s="3" t="e">
        <f t="shared" si="2"/>
        <v>#DIV/0!</v>
      </c>
      <c r="E88" s="3" t="e">
        <f t="shared" si="7"/>
        <v>#DIV/0!</v>
      </c>
      <c r="F88" s="99" t="e">
        <f t="shared" si="5"/>
        <v>#DIV/0!</v>
      </c>
      <c r="G88" s="100" t="e">
        <f t="shared" si="6"/>
        <v>#DIV/0!</v>
      </c>
    </row>
    <row r="89" spans="2:7" x14ac:dyDescent="0.25">
      <c r="B89" s="97">
        <v>2040</v>
      </c>
      <c r="C89" s="98" t="e">
        <f t="shared" si="4"/>
        <v>#DIV/0!</v>
      </c>
      <c r="D89" s="3" t="e">
        <f t="shared" si="2"/>
        <v>#DIV/0!</v>
      </c>
      <c r="E89" s="3" t="e">
        <f t="shared" si="7"/>
        <v>#DIV/0!</v>
      </c>
      <c r="F89" s="99" t="e">
        <f t="shared" si="5"/>
        <v>#DIV/0!</v>
      </c>
      <c r="G89" s="100" t="e">
        <f t="shared" si="6"/>
        <v>#DIV/0!</v>
      </c>
    </row>
    <row r="90" spans="2:7" x14ac:dyDescent="0.25">
      <c r="B90" s="97">
        <v>2041</v>
      </c>
      <c r="C90" s="98" t="e">
        <f t="shared" si="4"/>
        <v>#DIV/0!</v>
      </c>
      <c r="D90" s="3" t="e">
        <f t="shared" si="2"/>
        <v>#DIV/0!</v>
      </c>
      <c r="E90" s="3" t="e">
        <f t="shared" si="7"/>
        <v>#DIV/0!</v>
      </c>
      <c r="F90" s="99" t="e">
        <f t="shared" si="5"/>
        <v>#DIV/0!</v>
      </c>
      <c r="G90" s="100" t="e">
        <f t="shared" si="6"/>
        <v>#DIV/0!</v>
      </c>
    </row>
    <row r="91" spans="2:7" ht="15.75" thickBot="1" x14ac:dyDescent="0.3">
      <c r="B91" s="101">
        <v>2042</v>
      </c>
      <c r="C91" s="102" t="e">
        <f t="shared" si="4"/>
        <v>#DIV/0!</v>
      </c>
      <c r="D91" s="103" t="e">
        <f t="shared" si="2"/>
        <v>#DIV/0!</v>
      </c>
      <c r="E91" s="103" t="e">
        <f t="shared" si="7"/>
        <v>#DIV/0!</v>
      </c>
      <c r="F91" s="104" t="e">
        <f t="shared" si="5"/>
        <v>#DIV/0!</v>
      </c>
      <c r="G91" s="105" t="e">
        <f t="shared" si="6"/>
        <v>#DIV/0!</v>
      </c>
    </row>
  </sheetData>
  <sheetProtection selectLockedCells="1"/>
  <mergeCells count="8">
    <mergeCell ref="A63:D67"/>
    <mergeCell ref="A1:D1"/>
    <mergeCell ref="A2:D2"/>
    <mergeCell ref="A38:D39"/>
    <mergeCell ref="A51:D51"/>
    <mergeCell ref="A14:C14"/>
    <mergeCell ref="A15:C15"/>
    <mergeCell ref="A13:C13"/>
  </mergeCells>
  <pageMargins left="0.51181102362204722" right="0.51181102362204722" top="0.55118110236220474" bottom="0.55118110236220474" header="0.31496062992125984" footer="0.31496062992125984"/>
  <pageSetup scale="83"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A36ED-6557-436F-ADA9-DE751DAFD9D4}">
  <sheetPr>
    <pageSetUpPr fitToPage="1"/>
  </sheetPr>
  <dimension ref="A1:P90"/>
  <sheetViews>
    <sheetView workbookViewId="0">
      <selection activeCell="E3" sqref="E3"/>
    </sheetView>
  </sheetViews>
  <sheetFormatPr baseColWidth="10" defaultColWidth="8.85546875" defaultRowHeight="15" x14ac:dyDescent="0.25"/>
  <cols>
    <col min="1" max="1" width="83.7109375" style="1" customWidth="1"/>
    <col min="2" max="2" width="9.5703125" style="1" customWidth="1"/>
    <col min="3" max="3" width="11.140625" style="1" customWidth="1"/>
    <col min="4" max="4" width="14.140625" style="1" customWidth="1"/>
    <col min="5" max="5" width="8.85546875" style="1"/>
    <col min="6" max="6" width="83.7109375" style="1" customWidth="1"/>
    <col min="7" max="16384" width="8.85546875" style="1"/>
  </cols>
  <sheetData>
    <row r="1" spans="1:16" ht="36.6" customHeight="1" x14ac:dyDescent="0.25">
      <c r="A1" s="124" t="s">
        <v>44</v>
      </c>
      <c r="B1" s="124"/>
      <c r="C1" s="124"/>
      <c r="D1" s="124"/>
    </row>
    <row r="2" spans="1:16" x14ac:dyDescent="0.25">
      <c r="A2" s="5"/>
      <c r="B2" s="5"/>
      <c r="C2" s="5"/>
      <c r="D2" s="6"/>
    </row>
    <row r="3" spans="1:16" ht="61.5" customHeight="1" thickBot="1" x14ac:dyDescent="0.3">
      <c r="A3" s="133" t="s">
        <v>0</v>
      </c>
      <c r="B3" s="134"/>
      <c r="C3" s="134"/>
      <c r="D3" s="6"/>
    </row>
    <row r="4" spans="1:16" ht="25.9" customHeight="1" thickBot="1" x14ac:dyDescent="0.3">
      <c r="A4" s="31" t="s">
        <v>1</v>
      </c>
      <c r="B4" s="32"/>
      <c r="C4" s="32"/>
      <c r="D4" s="33" t="s">
        <v>11</v>
      </c>
    </row>
    <row r="5" spans="1:16" s="2" customFormat="1" hidden="1" x14ac:dyDescent="0.25">
      <c r="A5" s="8"/>
      <c r="B5" s="9"/>
      <c r="C5" s="9"/>
      <c r="D5" s="10"/>
    </row>
    <row r="6" spans="1:16" x14ac:dyDescent="0.25">
      <c r="A6" s="26" t="s">
        <v>22</v>
      </c>
      <c r="B6" s="11"/>
      <c r="C6" s="12"/>
      <c r="D6" s="72">
        <v>50</v>
      </c>
    </row>
    <row r="7" spans="1:16" x14ac:dyDescent="0.25">
      <c r="A7" s="26" t="s">
        <v>21</v>
      </c>
      <c r="B7" s="11"/>
      <c r="C7" s="12"/>
      <c r="D7" s="72">
        <v>10</v>
      </c>
    </row>
    <row r="8" spans="1:16" x14ac:dyDescent="0.25">
      <c r="A8" s="26" t="s">
        <v>2</v>
      </c>
      <c r="B8" s="11"/>
      <c r="C8" s="12"/>
      <c r="D8" s="72">
        <v>7</v>
      </c>
    </row>
    <row r="9" spans="1:16" x14ac:dyDescent="0.25">
      <c r="A9" s="26" t="s">
        <v>3</v>
      </c>
      <c r="B9" s="11"/>
      <c r="C9" s="12"/>
      <c r="D9" s="72">
        <v>10</v>
      </c>
    </row>
    <row r="10" spans="1:16" x14ac:dyDescent="0.25">
      <c r="A10" s="26" t="s">
        <v>4</v>
      </c>
      <c r="B10" s="11"/>
      <c r="C10" s="12"/>
      <c r="D10" s="72">
        <v>75</v>
      </c>
    </row>
    <row r="11" spans="1:16" x14ac:dyDescent="0.25">
      <c r="A11" s="26" t="s">
        <v>5</v>
      </c>
      <c r="B11" s="11"/>
      <c r="C11" s="12"/>
      <c r="D11" s="72"/>
    </row>
    <row r="12" spans="1:16" x14ac:dyDescent="0.25">
      <c r="A12" s="129" t="s">
        <v>54</v>
      </c>
      <c r="B12" s="130"/>
      <c r="C12" s="131"/>
      <c r="D12" s="72"/>
    </row>
    <row r="13" spans="1:16" x14ac:dyDescent="0.25">
      <c r="A13" s="129" t="s">
        <v>55</v>
      </c>
      <c r="B13" s="130"/>
      <c r="C13" s="131"/>
      <c r="D13" s="72"/>
    </row>
    <row r="14" spans="1:16" x14ac:dyDescent="0.25">
      <c r="A14" s="129" t="s">
        <v>29</v>
      </c>
      <c r="B14" s="130"/>
      <c r="C14" s="131"/>
      <c r="D14" s="72"/>
    </row>
    <row r="15" spans="1:16" ht="24.6" customHeight="1" x14ac:dyDescent="0.25">
      <c r="A15" s="73" t="s">
        <v>6</v>
      </c>
      <c r="B15" s="13"/>
      <c r="C15" s="14"/>
      <c r="D15" s="72">
        <v>0</v>
      </c>
    </row>
    <row r="16" spans="1:16" ht="30" customHeight="1" x14ac:dyDescent="0.25">
      <c r="A16" s="74"/>
      <c r="B16" s="15" t="s">
        <v>7</v>
      </c>
      <c r="C16" s="16" t="s">
        <v>8</v>
      </c>
      <c r="D16" s="75"/>
      <c r="I16"/>
      <c r="J16"/>
      <c r="K16"/>
      <c r="L16"/>
      <c r="M16"/>
      <c r="N16"/>
      <c r="O16"/>
      <c r="P16" s="47"/>
    </row>
    <row r="17" spans="1:16" ht="73.5" customHeight="1" x14ac:dyDescent="0.25">
      <c r="A17" s="55" t="s">
        <v>20</v>
      </c>
      <c r="B17" s="18">
        <v>24</v>
      </c>
      <c r="C17" s="19">
        <v>5</v>
      </c>
      <c r="D17" s="56">
        <f>B17*C17</f>
        <v>120</v>
      </c>
      <c r="I17"/>
      <c r="J17"/>
      <c r="K17"/>
      <c r="L17"/>
      <c r="M17"/>
      <c r="N17"/>
      <c r="O17"/>
      <c r="P17" s="48"/>
    </row>
    <row r="18" spans="1:16" ht="15.75" thickBot="1" x14ac:dyDescent="0.3">
      <c r="A18" s="71" t="s">
        <v>36</v>
      </c>
      <c r="B18" s="65"/>
      <c r="C18" s="66"/>
      <c r="D18" s="76"/>
      <c r="I18"/>
      <c r="J18"/>
      <c r="K18"/>
      <c r="L18"/>
      <c r="M18"/>
      <c r="N18"/>
      <c r="O18"/>
      <c r="P18" s="49"/>
    </row>
    <row r="19" spans="1:16" ht="15.75" thickBot="1" x14ac:dyDescent="0.3">
      <c r="A19" s="23" t="s">
        <v>9</v>
      </c>
      <c r="B19" s="24"/>
      <c r="C19" s="24"/>
      <c r="D19" s="25">
        <f>SUM(D6:D18)</f>
        <v>272</v>
      </c>
      <c r="H19"/>
      <c r="I19"/>
      <c r="J19"/>
      <c r="K19"/>
      <c r="L19"/>
      <c r="M19"/>
      <c r="N19"/>
      <c r="O19"/>
      <c r="P19" s="49"/>
    </row>
    <row r="20" spans="1:16" ht="30" customHeight="1" x14ac:dyDescent="0.25">
      <c r="A20" s="54"/>
      <c r="B20" s="68" t="s">
        <v>7</v>
      </c>
      <c r="C20" s="69" t="s">
        <v>8</v>
      </c>
      <c r="D20" s="70"/>
      <c r="I20"/>
      <c r="J20"/>
      <c r="K20"/>
      <c r="L20"/>
      <c r="M20"/>
      <c r="N20"/>
      <c r="O20"/>
      <c r="P20" s="47"/>
    </row>
    <row r="21" spans="1:16" ht="45" customHeight="1" x14ac:dyDescent="0.25">
      <c r="A21" s="55" t="s">
        <v>23</v>
      </c>
      <c r="B21" s="18">
        <v>24</v>
      </c>
      <c r="C21" s="19">
        <v>5</v>
      </c>
      <c r="D21" s="56">
        <f>B21*C21</f>
        <v>120</v>
      </c>
      <c r="I21"/>
      <c r="J21"/>
      <c r="K21"/>
      <c r="L21"/>
      <c r="M21"/>
      <c r="N21"/>
      <c r="O21"/>
      <c r="P21" s="48"/>
    </row>
    <row r="22" spans="1:16" ht="30" x14ac:dyDescent="0.25">
      <c r="A22" s="71" t="s">
        <v>37</v>
      </c>
      <c r="B22" s="52"/>
      <c r="C22" s="53"/>
      <c r="D22" s="77">
        <v>100</v>
      </c>
      <c r="I22"/>
      <c r="J22"/>
      <c r="K22"/>
      <c r="L22"/>
      <c r="M22"/>
      <c r="N22"/>
      <c r="O22"/>
      <c r="P22" s="49"/>
    </row>
    <row r="23" spans="1:16" ht="30" x14ac:dyDescent="0.25">
      <c r="A23" s="84" t="s">
        <v>28</v>
      </c>
      <c r="B23" s="52"/>
      <c r="C23" s="53"/>
      <c r="D23" s="106">
        <v>0.1</v>
      </c>
      <c r="I23"/>
      <c r="J23"/>
      <c r="K23"/>
      <c r="L23"/>
      <c r="M23"/>
      <c r="N23"/>
      <c r="O23"/>
      <c r="P23" s="49"/>
    </row>
    <row r="24" spans="1:16" ht="15.75" thickBot="1" x14ac:dyDescent="0.3">
      <c r="A24" s="23" t="s">
        <v>9</v>
      </c>
      <c r="B24" s="24"/>
      <c r="C24" s="24"/>
      <c r="D24" s="79">
        <f>SUM(D21:D22)*D23</f>
        <v>22</v>
      </c>
      <c r="H24"/>
      <c r="I24"/>
      <c r="J24"/>
      <c r="K24"/>
      <c r="L24"/>
      <c r="M24"/>
      <c r="N24"/>
      <c r="O24"/>
      <c r="P24" s="49"/>
    </row>
    <row r="25" spans="1:16" ht="30" customHeight="1" x14ac:dyDescent="0.25">
      <c r="A25" s="54"/>
      <c r="B25" s="68" t="s">
        <v>7</v>
      </c>
      <c r="C25" s="69" t="s">
        <v>8</v>
      </c>
      <c r="D25" s="70"/>
      <c r="I25"/>
      <c r="J25"/>
      <c r="K25"/>
      <c r="L25"/>
      <c r="M25"/>
      <c r="N25"/>
      <c r="O25"/>
      <c r="P25" s="47"/>
    </row>
    <row r="26" spans="1:16" ht="45" customHeight="1" x14ac:dyDescent="0.25">
      <c r="A26" s="55" t="s">
        <v>53</v>
      </c>
      <c r="B26" s="18">
        <v>24</v>
      </c>
      <c r="C26" s="19">
        <v>8</v>
      </c>
      <c r="D26" s="56">
        <f>B26*C26</f>
        <v>192</v>
      </c>
      <c r="I26"/>
      <c r="J26"/>
      <c r="K26"/>
      <c r="L26"/>
      <c r="M26"/>
      <c r="N26"/>
      <c r="O26"/>
      <c r="P26" s="48"/>
    </row>
    <row r="27" spans="1:16" ht="45" x14ac:dyDescent="0.25">
      <c r="A27" s="71" t="s">
        <v>27</v>
      </c>
      <c r="B27" s="52"/>
      <c r="C27" s="53"/>
      <c r="D27" s="67">
        <v>100</v>
      </c>
      <c r="I27"/>
      <c r="J27"/>
      <c r="K27"/>
      <c r="L27"/>
      <c r="M27"/>
      <c r="N27"/>
      <c r="O27"/>
      <c r="P27" s="49"/>
    </row>
    <row r="28" spans="1:16" ht="15.75" thickBot="1" x14ac:dyDescent="0.3">
      <c r="A28" s="84" t="s">
        <v>38</v>
      </c>
      <c r="B28" s="52"/>
      <c r="C28" s="53"/>
      <c r="D28" s="107">
        <v>0.05</v>
      </c>
      <c r="I28"/>
      <c r="J28"/>
      <c r="K28"/>
      <c r="L28"/>
      <c r="M28"/>
      <c r="N28"/>
      <c r="O28"/>
      <c r="P28" s="49"/>
    </row>
    <row r="29" spans="1:16" ht="15.75" thickBot="1" x14ac:dyDescent="0.3">
      <c r="A29" s="23" t="s">
        <v>9</v>
      </c>
      <c r="B29" s="24"/>
      <c r="C29" s="24"/>
      <c r="D29" s="25">
        <f>SUM(D26:D27)*D28</f>
        <v>14.600000000000001</v>
      </c>
      <c r="H29"/>
      <c r="I29"/>
      <c r="J29"/>
      <c r="K29"/>
      <c r="L29"/>
      <c r="M29"/>
      <c r="N29"/>
      <c r="O29"/>
      <c r="P29" s="49"/>
    </row>
    <row r="30" spans="1:16" x14ac:dyDescent="0.25">
      <c r="A30" s="50"/>
      <c r="B30" s="50"/>
      <c r="C30" s="50"/>
      <c r="D30" s="51"/>
      <c r="H30"/>
      <c r="I30"/>
      <c r="J30"/>
      <c r="K30"/>
      <c r="L30"/>
      <c r="M30"/>
      <c r="N30"/>
      <c r="O30"/>
      <c r="P30" s="49"/>
    </row>
    <row r="31" spans="1:16" x14ac:dyDescent="0.25">
      <c r="A31" s="85" t="s">
        <v>25</v>
      </c>
      <c r="B31" s="62"/>
      <c r="C31" s="62"/>
      <c r="D31" s="63">
        <f>D29+D24+D19</f>
        <v>308.60000000000002</v>
      </c>
      <c r="H31"/>
      <c r="I31"/>
      <c r="J31"/>
      <c r="K31"/>
      <c r="L31"/>
      <c r="M31"/>
      <c r="N31"/>
      <c r="O31"/>
      <c r="P31" s="49"/>
    </row>
    <row r="32" spans="1:16" ht="15.75" thickBot="1" x14ac:dyDescent="0.3">
      <c r="A32" s="50"/>
      <c r="B32" s="50"/>
      <c r="C32" s="50"/>
      <c r="D32" s="51"/>
      <c r="H32"/>
      <c r="I32"/>
      <c r="J32"/>
      <c r="K32"/>
      <c r="L32"/>
      <c r="M32"/>
      <c r="N32"/>
      <c r="O32"/>
      <c r="P32" s="49"/>
    </row>
    <row r="33" spans="1:16" ht="72.75" customHeight="1" x14ac:dyDescent="0.25">
      <c r="A33" s="57"/>
      <c r="B33" s="58" t="s">
        <v>30</v>
      </c>
      <c r="C33" s="59" t="s">
        <v>24</v>
      </c>
      <c r="D33" s="60" t="s">
        <v>31</v>
      </c>
      <c r="F33" s="132" t="s">
        <v>50</v>
      </c>
      <c r="I33"/>
      <c r="J33"/>
      <c r="K33"/>
      <c r="L33"/>
      <c r="M33"/>
      <c r="N33"/>
      <c r="O33"/>
      <c r="P33" s="47"/>
    </row>
    <row r="34" spans="1:16" ht="45" customHeight="1" x14ac:dyDescent="0.25">
      <c r="A34" s="61" t="s">
        <v>32</v>
      </c>
      <c r="B34" s="109">
        <v>6.5000000000000002E-2</v>
      </c>
      <c r="C34" s="110">
        <v>0.02</v>
      </c>
      <c r="D34" s="111">
        <f>B34-C34</f>
        <v>4.4999999999999998E-2</v>
      </c>
      <c r="F34" s="132"/>
      <c r="I34"/>
      <c r="J34"/>
      <c r="K34"/>
      <c r="L34"/>
      <c r="M34"/>
      <c r="N34"/>
      <c r="O34"/>
      <c r="P34" s="48"/>
    </row>
    <row r="35" spans="1:16" x14ac:dyDescent="0.25">
      <c r="A35" s="50"/>
      <c r="B35" s="50"/>
      <c r="C35" s="50"/>
      <c r="D35" s="50"/>
      <c r="H35"/>
      <c r="I35"/>
      <c r="J35"/>
      <c r="K35"/>
      <c r="L35"/>
      <c r="M35"/>
      <c r="N35"/>
      <c r="O35"/>
      <c r="P35" s="49"/>
    </row>
    <row r="36" spans="1:16" x14ac:dyDescent="0.25">
      <c r="A36" s="41"/>
      <c r="B36" s="41"/>
      <c r="C36" s="41"/>
      <c r="D36" s="42"/>
    </row>
    <row r="37" spans="1:16" ht="15" customHeight="1" x14ac:dyDescent="0.25">
      <c r="A37" s="126" t="s">
        <v>10</v>
      </c>
      <c r="B37" s="126"/>
      <c r="C37" s="126"/>
      <c r="D37" s="126"/>
    </row>
    <row r="38" spans="1:16" ht="31.5" customHeight="1" x14ac:dyDescent="0.25">
      <c r="A38" s="126"/>
      <c r="B38" s="126"/>
      <c r="C38" s="126"/>
      <c r="D38" s="126"/>
    </row>
    <row r="39" spans="1:16" ht="15.75" thickBot="1" x14ac:dyDescent="0.3">
      <c r="A39" s="40"/>
      <c r="B39" s="40"/>
      <c r="C39" s="40"/>
      <c r="D39" s="40"/>
    </row>
    <row r="40" spans="1:16" ht="25.15" customHeight="1" thickBot="1" x14ac:dyDescent="0.3">
      <c r="A40" s="31" t="s">
        <v>14</v>
      </c>
      <c r="B40" s="37"/>
      <c r="C40" s="37"/>
      <c r="D40" s="38"/>
    </row>
    <row r="41" spans="1:16" x14ac:dyDescent="0.25">
      <c r="A41" s="26" t="s">
        <v>16</v>
      </c>
      <c r="B41" s="11"/>
      <c r="C41" s="12"/>
      <c r="D41" s="82">
        <v>0</v>
      </c>
    </row>
    <row r="42" spans="1:16" x14ac:dyDescent="0.25">
      <c r="A42" s="84" t="s">
        <v>40</v>
      </c>
      <c r="D42" s="78"/>
      <c r="I42"/>
      <c r="J42"/>
      <c r="K42"/>
      <c r="L42"/>
      <c r="M42"/>
      <c r="N42"/>
      <c r="O42"/>
      <c r="P42" s="49"/>
    </row>
    <row r="43" spans="1:16" x14ac:dyDescent="0.25">
      <c r="A43" s="73" t="s">
        <v>51</v>
      </c>
      <c r="B43" s="45"/>
      <c r="C43" s="46"/>
      <c r="D43" s="72">
        <v>100</v>
      </c>
    </row>
    <row r="44" spans="1:16" x14ac:dyDescent="0.25">
      <c r="A44" s="84" t="s">
        <v>41</v>
      </c>
      <c r="B44" s="52"/>
      <c r="C44" s="53"/>
      <c r="D44" s="108">
        <v>1</v>
      </c>
    </row>
    <row r="45" spans="1:16" ht="15.75" thickBot="1" x14ac:dyDescent="0.3">
      <c r="A45" s="43" t="s">
        <v>9</v>
      </c>
      <c r="B45" s="44"/>
      <c r="C45" s="44"/>
      <c r="D45" s="39">
        <f>(D41*D42)+D43*D44</f>
        <v>100</v>
      </c>
    </row>
    <row r="46" spans="1:16" ht="61.5" customHeight="1" thickBot="1" x14ac:dyDescent="0.3">
      <c r="A46" s="91" t="s">
        <v>26</v>
      </c>
      <c r="B46" s="92" t="s">
        <v>11</v>
      </c>
      <c r="C46" s="92" t="s">
        <v>12</v>
      </c>
      <c r="D46" s="93" t="s">
        <v>13</v>
      </c>
    </row>
    <row r="47" spans="1:16" ht="63.75" customHeight="1" thickBot="1" x14ac:dyDescent="0.3">
      <c r="A47" s="28" t="s">
        <v>33</v>
      </c>
      <c r="B47" s="29">
        <f>D31+D45</f>
        <v>408.6</v>
      </c>
      <c r="C47" s="112">
        <v>4.4999999999999998E-2</v>
      </c>
      <c r="D47" s="30">
        <f>B47/C47</f>
        <v>9080</v>
      </c>
      <c r="E47" s="3"/>
      <c r="G47" s="4"/>
    </row>
    <row r="48" spans="1:16" x14ac:dyDescent="0.25">
      <c r="A48" s="40"/>
      <c r="B48" s="40"/>
      <c r="C48" s="40"/>
      <c r="D48" s="40"/>
    </row>
    <row r="49" spans="1:16" ht="15.75" thickBot="1" x14ac:dyDescent="0.3">
      <c r="A49" s="40"/>
      <c r="B49" s="40"/>
      <c r="C49" s="40"/>
      <c r="D49" s="40"/>
    </row>
    <row r="50" spans="1:16" ht="17.25" customHeight="1" thickBot="1" x14ac:dyDescent="0.3">
      <c r="A50" s="127"/>
      <c r="B50" s="128"/>
      <c r="C50" s="128"/>
      <c r="D50" s="128"/>
    </row>
    <row r="51" spans="1:16" ht="54" customHeight="1" thickBot="1" x14ac:dyDescent="0.3">
      <c r="A51" s="34" t="s">
        <v>42</v>
      </c>
      <c r="B51" s="35"/>
      <c r="C51" s="35"/>
      <c r="D51" s="36"/>
    </row>
    <row r="52" spans="1:16" ht="30" customHeight="1" x14ac:dyDescent="0.25">
      <c r="A52" s="80" t="s">
        <v>15</v>
      </c>
      <c r="B52" s="16" t="s">
        <v>7</v>
      </c>
      <c r="C52" s="16" t="s">
        <v>8</v>
      </c>
      <c r="D52" s="17"/>
      <c r="I52"/>
      <c r="J52"/>
      <c r="K52"/>
      <c r="L52"/>
      <c r="M52"/>
      <c r="N52"/>
      <c r="O52"/>
      <c r="P52" s="47"/>
    </row>
    <row r="53" spans="1:16" ht="16.5" customHeight="1" x14ac:dyDescent="0.25">
      <c r="A53" s="12" t="s">
        <v>35</v>
      </c>
      <c r="B53" s="18">
        <v>24</v>
      </c>
      <c r="C53" s="19">
        <v>9</v>
      </c>
      <c r="D53" s="20">
        <f>B53*C53</f>
        <v>216</v>
      </c>
      <c r="I53"/>
      <c r="J53"/>
      <c r="K53"/>
      <c r="L53"/>
      <c r="M53"/>
      <c r="N53"/>
      <c r="O53"/>
      <c r="P53" s="48"/>
    </row>
    <row r="54" spans="1:16" ht="30" x14ac:dyDescent="0.25">
      <c r="A54" s="22" t="s">
        <v>34</v>
      </c>
      <c r="B54" s="52"/>
      <c r="C54" s="53"/>
      <c r="D54" s="21">
        <v>40000</v>
      </c>
      <c r="I54"/>
      <c r="J54"/>
      <c r="K54"/>
      <c r="L54"/>
      <c r="M54"/>
      <c r="N54"/>
      <c r="O54"/>
      <c r="P54" s="49"/>
    </row>
    <row r="55" spans="1:16" ht="18.75" customHeight="1" thickBot="1" x14ac:dyDescent="0.3">
      <c r="A55" s="83" t="s">
        <v>39</v>
      </c>
      <c r="B55" s="52"/>
      <c r="C55" s="53"/>
      <c r="D55" s="90">
        <v>5</v>
      </c>
      <c r="I55"/>
      <c r="J55"/>
      <c r="K55"/>
      <c r="L55"/>
      <c r="M55"/>
      <c r="N55"/>
      <c r="O55"/>
      <c r="P55" s="49"/>
    </row>
    <row r="56" spans="1:16" ht="15.75" thickBot="1" x14ac:dyDescent="0.3">
      <c r="A56" s="23" t="s">
        <v>9</v>
      </c>
      <c r="B56" s="24"/>
      <c r="C56" s="24"/>
      <c r="D56" s="25">
        <f>SUM(D53:D54)/D55</f>
        <v>8043.2</v>
      </c>
      <c r="H56"/>
      <c r="I56"/>
      <c r="J56"/>
      <c r="K56"/>
      <c r="L56"/>
      <c r="M56"/>
      <c r="N56"/>
      <c r="O56"/>
      <c r="P56" s="49"/>
    </row>
    <row r="58" spans="1:16" ht="30.75" thickBot="1" x14ac:dyDescent="0.3">
      <c r="A58" s="89" t="s">
        <v>43</v>
      </c>
      <c r="B58" s="86"/>
      <c r="C58" s="86"/>
      <c r="D58" s="86"/>
    </row>
    <row r="59" spans="1:16" ht="15.75" thickBot="1" x14ac:dyDescent="0.3">
      <c r="A59" s="87" t="s">
        <v>18</v>
      </c>
      <c r="B59" s="88"/>
      <c r="C59" s="88"/>
      <c r="D59" s="25">
        <f>D56+D31+D45</f>
        <v>8451.7999999999993</v>
      </c>
      <c r="H59"/>
      <c r="I59"/>
      <c r="J59"/>
      <c r="K59"/>
      <c r="L59"/>
      <c r="M59"/>
      <c r="N59"/>
      <c r="O59"/>
      <c r="P59" s="49"/>
    </row>
    <row r="61" spans="1:16" ht="15.75" thickBot="1" x14ac:dyDescent="0.3">
      <c r="A61" s="27" t="s">
        <v>19</v>
      </c>
      <c r="B61" s="6"/>
      <c r="C61" s="6"/>
      <c r="D61" s="6"/>
    </row>
    <row r="62" spans="1:16" x14ac:dyDescent="0.25">
      <c r="A62" s="115"/>
      <c r="B62" s="116"/>
      <c r="C62" s="116"/>
      <c r="D62" s="117"/>
    </row>
    <row r="63" spans="1:16" x14ac:dyDescent="0.25">
      <c r="A63" s="118"/>
      <c r="B63" s="119"/>
      <c r="C63" s="119"/>
      <c r="D63" s="120"/>
    </row>
    <row r="64" spans="1:16" x14ac:dyDescent="0.25">
      <c r="A64" s="118"/>
      <c r="B64" s="119"/>
      <c r="C64" s="119"/>
      <c r="D64" s="120"/>
    </row>
    <row r="65" spans="1:7" x14ac:dyDescent="0.25">
      <c r="A65" s="118"/>
      <c r="B65" s="119"/>
      <c r="C65" s="119"/>
      <c r="D65" s="120"/>
    </row>
    <row r="66" spans="1:7" ht="15.75" thickBot="1" x14ac:dyDescent="0.3">
      <c r="A66" s="121"/>
      <c r="B66" s="122"/>
      <c r="C66" s="122"/>
      <c r="D66" s="123"/>
    </row>
    <row r="68" spans="1:7" ht="15.75" thickBot="1" x14ac:dyDescent="0.3"/>
    <row r="69" spans="1:7" ht="45" x14ac:dyDescent="0.25">
      <c r="B69" s="94" t="s">
        <v>45</v>
      </c>
      <c r="C69" s="95" t="s">
        <v>46</v>
      </c>
      <c r="D69" s="95" t="s">
        <v>48</v>
      </c>
      <c r="E69" s="95" t="s">
        <v>11</v>
      </c>
      <c r="F69" s="95" t="s">
        <v>49</v>
      </c>
      <c r="G69" s="96" t="s">
        <v>47</v>
      </c>
    </row>
    <row r="70" spans="1:7" x14ac:dyDescent="0.25">
      <c r="B70" s="97">
        <v>2022</v>
      </c>
      <c r="C70" s="98">
        <f>D47</f>
        <v>9080</v>
      </c>
      <c r="D70" s="3">
        <f>C70*$B$34</f>
        <v>590.20000000000005</v>
      </c>
      <c r="E70" s="3">
        <f>C70*$D$34</f>
        <v>408.59999999999997</v>
      </c>
      <c r="F70" s="113">
        <f>C70*$C$34</f>
        <v>181.6</v>
      </c>
      <c r="G70" s="100">
        <f>C70+F70</f>
        <v>9261.6</v>
      </c>
    </row>
    <row r="71" spans="1:7" x14ac:dyDescent="0.25">
      <c r="B71" s="97">
        <v>2023</v>
      </c>
      <c r="C71" s="98">
        <f>G70</f>
        <v>9261.6</v>
      </c>
      <c r="D71" s="3">
        <f>C71*$B$34</f>
        <v>602.00400000000002</v>
      </c>
      <c r="E71" s="3">
        <f>C71*$D$34</f>
        <v>416.77199999999999</v>
      </c>
      <c r="F71" s="113">
        <f t="shared" ref="F71:F90" si="0">C71*$C$34</f>
        <v>185.232</v>
      </c>
      <c r="G71" s="100">
        <f t="shared" ref="G71:G90" si="1">C71+F71</f>
        <v>9446.8320000000003</v>
      </c>
    </row>
    <row r="72" spans="1:7" x14ac:dyDescent="0.25">
      <c r="B72" s="97">
        <v>2024</v>
      </c>
      <c r="C72" s="98">
        <f>G71</f>
        <v>9446.8320000000003</v>
      </c>
      <c r="D72" s="3">
        <f t="shared" ref="D72:D90" si="2">C72*$B$34</f>
        <v>614.04408000000001</v>
      </c>
      <c r="E72" s="3">
        <f t="shared" ref="E72:E90" si="3">C72*$D$34</f>
        <v>425.10744</v>
      </c>
      <c r="F72" s="113">
        <f t="shared" si="0"/>
        <v>188.93664000000001</v>
      </c>
      <c r="G72" s="100">
        <f t="shared" si="1"/>
        <v>9635.7686400000002</v>
      </c>
    </row>
    <row r="73" spans="1:7" x14ac:dyDescent="0.25">
      <c r="B73" s="97">
        <v>2025</v>
      </c>
      <c r="C73" s="98">
        <f t="shared" ref="C73:C90" si="4">G72</f>
        <v>9635.7686400000002</v>
      </c>
      <c r="D73" s="3">
        <f t="shared" si="2"/>
        <v>626.32496160000005</v>
      </c>
      <c r="E73" s="3">
        <f t="shared" si="3"/>
        <v>433.60958879999998</v>
      </c>
      <c r="F73" s="113">
        <f t="shared" si="0"/>
        <v>192.71537280000001</v>
      </c>
      <c r="G73" s="100">
        <f t="shared" si="1"/>
        <v>9828.4840127999996</v>
      </c>
    </row>
    <row r="74" spans="1:7" x14ac:dyDescent="0.25">
      <c r="B74" s="97">
        <v>2026</v>
      </c>
      <c r="C74" s="98">
        <f t="shared" si="4"/>
        <v>9828.4840127999996</v>
      </c>
      <c r="D74" s="3">
        <f t="shared" si="2"/>
        <v>638.85146083200004</v>
      </c>
      <c r="E74" s="3">
        <f t="shared" si="3"/>
        <v>442.28178057599996</v>
      </c>
      <c r="F74" s="113">
        <f t="shared" si="0"/>
        <v>196.569680256</v>
      </c>
      <c r="G74" s="100">
        <f t="shared" si="1"/>
        <v>10025.053693055999</v>
      </c>
    </row>
    <row r="75" spans="1:7" x14ac:dyDescent="0.25">
      <c r="B75" s="97">
        <v>2027</v>
      </c>
      <c r="C75" s="98">
        <f t="shared" si="4"/>
        <v>10025.053693055999</v>
      </c>
      <c r="D75" s="3">
        <f t="shared" si="2"/>
        <v>651.62849004863995</v>
      </c>
      <c r="E75" s="3">
        <f t="shared" si="3"/>
        <v>451.12741618751994</v>
      </c>
      <c r="F75" s="113">
        <f t="shared" si="0"/>
        <v>200.50107386111998</v>
      </c>
      <c r="G75" s="100">
        <f t="shared" si="1"/>
        <v>10225.554766917119</v>
      </c>
    </row>
    <row r="76" spans="1:7" x14ac:dyDescent="0.25">
      <c r="B76" s="97">
        <v>2028</v>
      </c>
      <c r="C76" s="98">
        <f t="shared" si="4"/>
        <v>10225.554766917119</v>
      </c>
      <c r="D76" s="3">
        <f t="shared" si="2"/>
        <v>664.6610598496128</v>
      </c>
      <c r="E76" s="3">
        <f t="shared" si="3"/>
        <v>460.14996451127035</v>
      </c>
      <c r="F76" s="113">
        <f t="shared" si="0"/>
        <v>204.51109533834239</v>
      </c>
      <c r="G76" s="100">
        <f t="shared" si="1"/>
        <v>10430.065862255462</v>
      </c>
    </row>
    <row r="77" spans="1:7" x14ac:dyDescent="0.25">
      <c r="B77" s="97">
        <v>2029</v>
      </c>
      <c r="C77" s="98">
        <f t="shared" si="4"/>
        <v>10430.065862255462</v>
      </c>
      <c r="D77" s="3">
        <f t="shared" si="2"/>
        <v>677.95428104660505</v>
      </c>
      <c r="E77" s="3">
        <f t="shared" si="3"/>
        <v>469.35296380149578</v>
      </c>
      <c r="F77" s="113">
        <f t="shared" si="0"/>
        <v>208.60131724510924</v>
      </c>
      <c r="G77" s="100">
        <f t="shared" si="1"/>
        <v>10638.667179500571</v>
      </c>
    </row>
    <row r="78" spans="1:7" x14ac:dyDescent="0.25">
      <c r="B78" s="97">
        <v>2030</v>
      </c>
      <c r="C78" s="98">
        <f t="shared" si="4"/>
        <v>10638.667179500571</v>
      </c>
      <c r="D78" s="3">
        <f t="shared" si="2"/>
        <v>691.51336666753718</v>
      </c>
      <c r="E78" s="3">
        <f t="shared" si="3"/>
        <v>478.74002307752568</v>
      </c>
      <c r="F78" s="113">
        <f t="shared" si="0"/>
        <v>212.77334359001142</v>
      </c>
      <c r="G78" s="100">
        <f t="shared" si="1"/>
        <v>10851.440523090583</v>
      </c>
    </row>
    <row r="79" spans="1:7" x14ac:dyDescent="0.25">
      <c r="B79" s="97">
        <v>2031</v>
      </c>
      <c r="C79" s="98">
        <f t="shared" si="4"/>
        <v>10851.440523090583</v>
      </c>
      <c r="D79" s="3">
        <f t="shared" si="2"/>
        <v>705.34363400088796</v>
      </c>
      <c r="E79" s="3">
        <f t="shared" si="3"/>
        <v>488.3148235390762</v>
      </c>
      <c r="F79" s="113">
        <f t="shared" si="0"/>
        <v>217.02881046181167</v>
      </c>
      <c r="G79" s="100">
        <f t="shared" si="1"/>
        <v>11068.469333552395</v>
      </c>
    </row>
    <row r="80" spans="1:7" x14ac:dyDescent="0.25">
      <c r="B80" s="97">
        <v>2032</v>
      </c>
      <c r="C80" s="98">
        <f t="shared" si="4"/>
        <v>11068.469333552395</v>
      </c>
      <c r="D80" s="3">
        <f t="shared" si="2"/>
        <v>719.45050668090573</v>
      </c>
      <c r="E80" s="3">
        <f t="shared" si="3"/>
        <v>498.08112000985778</v>
      </c>
      <c r="F80" s="113">
        <f t="shared" si="0"/>
        <v>221.36938667104792</v>
      </c>
      <c r="G80" s="100">
        <f t="shared" si="1"/>
        <v>11289.838720223443</v>
      </c>
    </row>
    <row r="81" spans="2:7" x14ac:dyDescent="0.25">
      <c r="B81" s="97">
        <v>2033</v>
      </c>
      <c r="C81" s="98">
        <f t="shared" si="4"/>
        <v>11289.838720223443</v>
      </c>
      <c r="D81" s="3">
        <f t="shared" si="2"/>
        <v>733.83951681452379</v>
      </c>
      <c r="E81" s="3">
        <f t="shared" si="3"/>
        <v>508.04274241005487</v>
      </c>
      <c r="F81" s="113">
        <f t="shared" si="0"/>
        <v>225.79677440446886</v>
      </c>
      <c r="G81" s="100">
        <f t="shared" si="1"/>
        <v>11515.635494627912</v>
      </c>
    </row>
    <row r="82" spans="2:7" x14ac:dyDescent="0.25">
      <c r="B82" s="97">
        <v>2034</v>
      </c>
      <c r="C82" s="98">
        <f t="shared" si="4"/>
        <v>11515.635494627912</v>
      </c>
      <c r="D82" s="3">
        <f t="shared" si="2"/>
        <v>748.51630715081433</v>
      </c>
      <c r="E82" s="3">
        <f t="shared" si="3"/>
        <v>518.20359725825597</v>
      </c>
      <c r="F82" s="113">
        <f t="shared" si="0"/>
        <v>230.31270989255825</v>
      </c>
      <c r="G82" s="100">
        <f t="shared" si="1"/>
        <v>11745.94820452047</v>
      </c>
    </row>
    <row r="83" spans="2:7" x14ac:dyDescent="0.25">
      <c r="B83" s="97">
        <v>2035</v>
      </c>
      <c r="C83" s="98">
        <f t="shared" si="4"/>
        <v>11745.94820452047</v>
      </c>
      <c r="D83" s="3">
        <f t="shared" si="2"/>
        <v>763.48663329383055</v>
      </c>
      <c r="E83" s="3">
        <f t="shared" si="3"/>
        <v>528.56766920342113</v>
      </c>
      <c r="F83" s="113">
        <f t="shared" si="0"/>
        <v>234.91896409040939</v>
      </c>
      <c r="G83" s="100">
        <f t="shared" si="1"/>
        <v>11980.867168610879</v>
      </c>
    </row>
    <row r="84" spans="2:7" x14ac:dyDescent="0.25">
      <c r="B84" s="97">
        <v>2036</v>
      </c>
      <c r="C84" s="98">
        <f t="shared" si="4"/>
        <v>11980.867168610879</v>
      </c>
      <c r="D84" s="3">
        <f t="shared" si="2"/>
        <v>778.75636595970718</v>
      </c>
      <c r="E84" s="3">
        <f t="shared" si="3"/>
        <v>539.13902258748953</v>
      </c>
      <c r="F84" s="113">
        <f t="shared" si="0"/>
        <v>239.61734337221759</v>
      </c>
      <c r="G84" s="100">
        <f t="shared" si="1"/>
        <v>12220.484511983097</v>
      </c>
    </row>
    <row r="85" spans="2:7" x14ac:dyDescent="0.25">
      <c r="B85" s="97">
        <v>2037</v>
      </c>
      <c r="C85" s="98">
        <f t="shared" si="4"/>
        <v>12220.484511983097</v>
      </c>
      <c r="D85" s="3">
        <f t="shared" si="2"/>
        <v>794.33149327890135</v>
      </c>
      <c r="E85" s="3">
        <f t="shared" si="3"/>
        <v>549.92180303923931</v>
      </c>
      <c r="F85" s="113">
        <f t="shared" si="0"/>
        <v>244.40969023966196</v>
      </c>
      <c r="G85" s="100">
        <f t="shared" si="1"/>
        <v>12464.894202222758</v>
      </c>
    </row>
    <row r="86" spans="2:7" x14ac:dyDescent="0.25">
      <c r="B86" s="97">
        <v>2038</v>
      </c>
      <c r="C86" s="98">
        <f t="shared" si="4"/>
        <v>12464.894202222758</v>
      </c>
      <c r="D86" s="3">
        <f t="shared" si="2"/>
        <v>810.21812314447936</v>
      </c>
      <c r="E86" s="3">
        <f t="shared" si="3"/>
        <v>560.92023910002411</v>
      </c>
      <c r="F86" s="113">
        <f t="shared" si="0"/>
        <v>249.29788404445517</v>
      </c>
      <c r="G86" s="100">
        <f t="shared" si="1"/>
        <v>12714.192086267214</v>
      </c>
    </row>
    <row r="87" spans="2:7" x14ac:dyDescent="0.25">
      <c r="B87" s="97">
        <v>2039</v>
      </c>
      <c r="C87" s="98">
        <f t="shared" si="4"/>
        <v>12714.192086267214</v>
      </c>
      <c r="D87" s="3">
        <f t="shared" si="2"/>
        <v>826.42248560736891</v>
      </c>
      <c r="E87" s="3">
        <f t="shared" si="3"/>
        <v>572.13864388202467</v>
      </c>
      <c r="F87" s="113">
        <f t="shared" si="0"/>
        <v>254.28384172534427</v>
      </c>
      <c r="G87" s="100">
        <f t="shared" si="1"/>
        <v>12968.475927992558</v>
      </c>
    </row>
    <row r="88" spans="2:7" x14ac:dyDescent="0.25">
      <c r="B88" s="97">
        <v>2040</v>
      </c>
      <c r="C88" s="98">
        <f t="shared" si="4"/>
        <v>12968.475927992558</v>
      </c>
      <c r="D88" s="3">
        <f t="shared" si="2"/>
        <v>842.95093531951636</v>
      </c>
      <c r="E88" s="3">
        <f t="shared" si="3"/>
        <v>583.5814167596651</v>
      </c>
      <c r="F88" s="113">
        <f t="shared" si="0"/>
        <v>259.36951855985114</v>
      </c>
      <c r="G88" s="100">
        <f t="shared" si="1"/>
        <v>13227.84544655241</v>
      </c>
    </row>
    <row r="89" spans="2:7" x14ac:dyDescent="0.25">
      <c r="B89" s="97">
        <v>2041</v>
      </c>
      <c r="C89" s="98">
        <f t="shared" si="4"/>
        <v>13227.84544655241</v>
      </c>
      <c r="D89" s="3">
        <f t="shared" si="2"/>
        <v>859.80995402590668</v>
      </c>
      <c r="E89" s="3">
        <f t="shared" si="3"/>
        <v>595.25304509485841</v>
      </c>
      <c r="F89" s="113">
        <f t="shared" si="0"/>
        <v>264.55690893104821</v>
      </c>
      <c r="G89" s="100">
        <f t="shared" si="1"/>
        <v>13492.402355483458</v>
      </c>
    </row>
    <row r="90" spans="2:7" ht="15.75" thickBot="1" x14ac:dyDescent="0.3">
      <c r="B90" s="101">
        <v>2042</v>
      </c>
      <c r="C90" s="102">
        <f t="shared" si="4"/>
        <v>13492.402355483458</v>
      </c>
      <c r="D90" s="103">
        <f t="shared" si="2"/>
        <v>877.00615310642479</v>
      </c>
      <c r="E90" s="103">
        <f t="shared" si="3"/>
        <v>607.15810599675558</v>
      </c>
      <c r="F90" s="114">
        <f t="shared" si="0"/>
        <v>269.84804710966915</v>
      </c>
      <c r="G90" s="105">
        <f t="shared" si="1"/>
        <v>13762.250402593128</v>
      </c>
    </row>
  </sheetData>
  <sheetProtection selectLockedCells="1"/>
  <mergeCells count="8">
    <mergeCell ref="F33:F34"/>
    <mergeCell ref="A62:D66"/>
    <mergeCell ref="A1:D1"/>
    <mergeCell ref="A37:D38"/>
    <mergeCell ref="A50:D50"/>
    <mergeCell ref="A12:C12"/>
    <mergeCell ref="A13:C13"/>
    <mergeCell ref="A14:C14"/>
  </mergeCells>
  <pageMargins left="0.51181102362204722" right="0.51181102362204722" top="0.55118110236220474" bottom="0.55118110236220474" header="0.31496062992125984" footer="0.31496062992125984"/>
  <pageSetup scale="83"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Modèle</vt:lpstr>
      <vt:lpstr>Exemple</vt:lpstr>
      <vt:lpstr>Exemple!Zone_d_impression</vt:lpstr>
      <vt:lpstr>Modèle!Zone_d_impression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Bonnie Sutherland</dc:creator>
  <cp:lastModifiedBy>Véronique Vermette</cp:lastModifiedBy>
  <cp:lastPrinted>2019-08-07T15:27:33Z</cp:lastPrinted>
  <dcterms:created xsi:type="dcterms:W3CDTF">2019-08-01T18:37:17Z</dcterms:created>
  <dcterms:modified xsi:type="dcterms:W3CDTF">2022-06-14T04:26:18Z</dcterms:modified>
</cp:coreProperties>
</file>